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560"/>
  </bookViews>
  <sheets>
    <sheet name="f1" sheetId="1" r:id="rId1"/>
    <sheet name="f2" sheetId="2" r:id="rId2"/>
    <sheet name="f3" sheetId="3" r:id="rId3"/>
    <sheet name="Incendi_dati_2022" sheetId="4" r:id="rId4"/>
    <sheet name="t1" sheetId="5" r:id="rId5"/>
    <sheet name="t2" sheetId="6" r:id="rId6"/>
    <sheet name="t3" sheetId="7" r:id="rId7"/>
    <sheet name="t4" sheetId="8" r:id="rId8"/>
    <sheet name="t5" sheetId="10" r:id="rId9"/>
  </sheets>
  <definedNames>
    <definedName name="_Hlk151377311" localSheetId="6">'t3'!$A$1</definedName>
    <definedName name="a">#REF!</definedName>
    <definedName name="ASSOLUTI">#REF!</definedName>
    <definedName name="confr.azi.cens">#REF!</definedName>
    <definedName name="confr.ric.prev.94">#REF!</definedName>
    <definedName name="confr.sup.uba">#REF!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#REF!</definedName>
    <definedName name="DIFFERENZE">#REF!</definedName>
    <definedName name="lop">#REF!</definedName>
    <definedName name="LOP.XLS">#REF!</definedName>
    <definedName name="PERCENTUALI">#REF!</definedName>
    <definedName name="PROVA_12_97">#REF!</definedName>
    <definedName name="re">#REF!</definedName>
    <definedName name="s">#REF!</definedName>
    <definedName name="TASSIANNUI">#REF!</definedName>
    <definedName name="TASSITOTALI">#REF!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4" l="1"/>
  <c r="J24" i="4"/>
  <c r="K24" i="4" s="1"/>
  <c r="H24" i="4"/>
  <c r="I24" i="4" s="1"/>
  <c r="L23" i="4"/>
  <c r="K23" i="4"/>
  <c r="I23" i="4"/>
  <c r="K22" i="4"/>
  <c r="I22" i="4"/>
  <c r="L21" i="4"/>
  <c r="K21" i="4"/>
  <c r="I21" i="4"/>
  <c r="L20" i="4"/>
  <c r="K20" i="4"/>
  <c r="I20" i="4"/>
  <c r="K19" i="4"/>
  <c r="I19" i="4"/>
  <c r="L18" i="4"/>
  <c r="K18" i="4"/>
  <c r="I18" i="4"/>
  <c r="L17" i="4"/>
  <c r="K17" i="4"/>
  <c r="I17" i="4"/>
  <c r="L16" i="4"/>
  <c r="K16" i="4"/>
  <c r="I16" i="4"/>
  <c r="L15" i="4"/>
  <c r="K15" i="4"/>
  <c r="I15" i="4"/>
  <c r="L14" i="4"/>
  <c r="K14" i="4"/>
  <c r="I14" i="4"/>
  <c r="L13" i="4"/>
  <c r="K13" i="4"/>
  <c r="I13" i="4"/>
  <c r="L12" i="4"/>
  <c r="K12" i="4"/>
  <c r="I12" i="4"/>
  <c r="L11" i="4"/>
  <c r="K11" i="4"/>
  <c r="I11" i="4"/>
  <c r="L10" i="4"/>
  <c r="K10" i="4"/>
  <c r="I10" i="4"/>
  <c r="L9" i="4"/>
  <c r="K9" i="4"/>
  <c r="I9" i="4"/>
  <c r="L8" i="4"/>
  <c r="K8" i="4"/>
  <c r="I8" i="4"/>
  <c r="L7" i="4"/>
  <c r="K7" i="4"/>
  <c r="I7" i="4"/>
  <c r="L6" i="4"/>
  <c r="K6" i="4"/>
  <c r="I6" i="4"/>
  <c r="L5" i="4"/>
  <c r="K5" i="4"/>
  <c r="I5" i="4"/>
  <c r="L4" i="4"/>
  <c r="K4" i="4"/>
  <c r="I4" i="4"/>
  <c r="L3" i="4"/>
  <c r="K3" i="4"/>
  <c r="I3" i="4"/>
  <c r="E33" i="2"/>
  <c r="E36" i="2" s="1"/>
  <c r="D33" i="2"/>
  <c r="D39" i="2" s="1"/>
  <c r="D40" i="2" s="1"/>
  <c r="D41" i="2" s="1"/>
  <c r="C33" i="2"/>
  <c r="C37" i="2" s="1"/>
  <c r="G32" i="2"/>
  <c r="F32" i="2" s="1"/>
  <c r="G31" i="2"/>
  <c r="F31" i="2" s="1"/>
  <c r="G30" i="2"/>
  <c r="F30" i="2" s="1"/>
  <c r="G29" i="2"/>
  <c r="F29" i="2"/>
  <c r="F28" i="2"/>
  <c r="G21" i="2"/>
  <c r="F21" i="2"/>
  <c r="F19" i="2"/>
  <c r="C39" i="2" l="1"/>
  <c r="C40" i="2" s="1"/>
  <c r="C41" i="2" s="1"/>
  <c r="G33" i="2"/>
  <c r="C35" i="2"/>
  <c r="F33" i="2" l="1"/>
  <c r="F36" i="2" s="1"/>
  <c r="G36" i="2"/>
</calcChain>
</file>

<file path=xl/sharedStrings.xml><?xml version="1.0" encoding="utf-8"?>
<sst xmlns="http://schemas.openxmlformats.org/spreadsheetml/2006/main" count="173" uniqueCount="142">
  <si>
    <t>Fig. 8.1 -  Schema di gestione forestale sostenibile ed evoluzione naturale del bosco.</t>
  </si>
  <si>
    <t>Sottrazione della CO2 dall’atmosfera
Crescita delle piante (stock)</t>
  </si>
  <si>
    <t>Espansione delle Foreste</t>
  </si>
  <si>
    <t>Gestione Forestale Sostenibile</t>
  </si>
  <si>
    <t>Abbandono dei terreni agricoli</t>
  </si>
  <si>
    <t xml:space="preserve">Abbandono dei pascoli </t>
  </si>
  <si>
    <t>Piano di Gestione Forestale con scelta della destinazione e modalità di conduzione del bosco</t>
  </si>
  <si>
    <t>con conseguente mancanza di presidio e aumento rischi 
(incendi, fitopatie, schianti da vento, perdita biodiversità e paesaggio, ecc.)</t>
  </si>
  <si>
    <t>Aumento dei SE (biodiversità, approvvigionamento, ecc.)
e presidio del territorio</t>
  </si>
  <si>
    <t>Conservazione</t>
  </si>
  <si>
    <t>Produzione</t>
  </si>
  <si>
    <t xml:space="preserve">Aree protette (Parchi nazionali o regionali, Aree naturali Protette, Aree Natura2000, altro) </t>
  </si>
  <si>
    <t>Prodotti legnosi o non legnosi</t>
  </si>
  <si>
    <t>Fonte: elaborazioni CREA-PB</t>
  </si>
  <si>
    <t>Superficie percorsa dal fuoco e numero di incendi dal 1970 al 2022</t>
  </si>
  <si>
    <t>Fig. 8.2 - Superficie percorsa dal fuoco e numero di incendi dal 1970 al 2022</t>
  </si>
  <si>
    <t>Superficie</t>
  </si>
  <si>
    <t>Anno</t>
  </si>
  <si>
    <t>Bosco (ha)</t>
  </si>
  <si>
    <t>Non bosco + Altre terre boscate (ha)</t>
  </si>
  <si>
    <t>Numero di incendi</t>
  </si>
  <si>
    <t>Media (Ha/N incendi)</t>
  </si>
  <si>
    <t>(Ha)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</si>
  <si>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</si>
  <si>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</si>
  <si>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</si>
  <si>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</si>
  <si>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</si>
  <si>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</si>
  <si>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</si>
  <si>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</si>
  <si>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</si>
  <si>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</si>
  <si>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</si>
  <si>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</si>
  <si>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</si>
  <si>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</si>
  <si>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</si>
  <si>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</si>
  <si>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</si>
  <si>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</si>
  <si>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Fonte: elaborazione Crea su dati NIAB</t>
  </si>
  <si>
    <t>media (boscata + non boscata) dal 2000 al 2022</t>
  </si>
  <si>
    <t>totale superficie 2022</t>
  </si>
  <si>
    <t>Fonte: elaborazione su dati NIAB</t>
  </si>
  <si>
    <t xml:space="preserve">Fig. 8.3 – Incidenza degli incendi per regione </t>
  </si>
  <si>
    <t>Regione</t>
  </si>
  <si>
    <t>Numero eventi</t>
  </si>
  <si>
    <t>Superficie boscata percorsa da incendio
(ettari)</t>
  </si>
  <si>
    <t>Superficie non boscata percorsa da incendio
(ettari)</t>
  </si>
  <si>
    <t>Superficie Totale percorsa da incendio
(ettari)</t>
  </si>
  <si>
    <t>Media (Superficie totale/N.incendi)</t>
  </si>
  <si>
    <t>superficie regionale (ettari)</t>
  </si>
  <si>
    <t>sup bruciata tot/sup totale</t>
  </si>
  <si>
    <t>superficie boscata (ettari)</t>
  </si>
  <si>
    <t>sup bruciata bosc/sup bosc tot</t>
  </si>
  <si>
    <t>concat</t>
  </si>
  <si>
    <t>Friuli V.G.</t>
  </si>
  <si>
    <t>Liguria</t>
  </si>
  <si>
    <t>Sardegna</t>
  </si>
  <si>
    <t>Molise</t>
  </si>
  <si>
    <t>Puglia</t>
  </si>
  <si>
    <t>Campania</t>
  </si>
  <si>
    <t>Sicilia</t>
  </si>
  <si>
    <t>Marche</t>
  </si>
  <si>
    <t>Basilicata</t>
  </si>
  <si>
    <t>Veneto</t>
  </si>
  <si>
    <t>Umbria</t>
  </si>
  <si>
    <t>Lazio</t>
  </si>
  <si>
    <t>Lombardia</t>
  </si>
  <si>
    <t>Piemonte</t>
  </si>
  <si>
    <t>Emilia Romagna</t>
  </si>
  <si>
    <t>Valle d’Aosta</t>
  </si>
  <si>
    <t>P.A. di Trento</t>
  </si>
  <si>
    <t>PATN</t>
  </si>
  <si>
    <t>Abruzzo</t>
  </si>
  <si>
    <t>Toscana</t>
  </si>
  <si>
    <t>P.A. Bolzano</t>
  </si>
  <si>
    <t>PABZ</t>
  </si>
  <si>
    <t>Calabria</t>
  </si>
  <si>
    <t>ITALIA</t>
  </si>
  <si>
    <t>Tab. 8.1 -  Andamento del totale di imprese e addetti per il settore ATECO 02 considerato nel complesso</t>
  </si>
  <si>
    <t>Imprese</t>
  </si>
  <si>
    <t>Addetti</t>
  </si>
  <si>
    <t>Fonte: ISTAT, Registro ASIA</t>
  </si>
  <si>
    <t>Tab. 8.2 -  Andamento del totale di imprese e addetti per il settore ATECO 16 considerato nel complesso</t>
  </si>
  <si>
    <t>Tab.8.3 -  Imprese e addetti per codice ATECO 02, 2021</t>
  </si>
  <si>
    <t>Ateco 02 Silvicoltura e utilizzo aree forestali</t>
  </si>
  <si>
    <t>IMPRESE</t>
  </si>
  <si>
    <t>ADDETTI</t>
  </si>
  <si>
    <t>(numero)</t>
  </si>
  <si>
    <t>Valle d'Aosta</t>
  </si>
  <si>
    <t>P.A. Trento</t>
  </si>
  <si>
    <t>Friuli Venezia Giulia</t>
  </si>
  <si>
    <t>Emilia-Romagna</t>
  </si>
  <si>
    <t>Tab. 8.4 -  Imprese e addetti per codice ATECO 16, 2021</t>
  </si>
  <si>
    <t>Ateco 16- Industria del legno e dei prodotti in legno e sughero, escluso i mobili, fabbricazione di articoli in paglia e materiale da intreccio</t>
  </si>
  <si>
    <t xml:space="preserve"> Piemonte </t>
  </si>
  <si>
    <t xml:space="preserve"> Valle d'Aosta </t>
  </si>
  <si>
    <t xml:space="preserve"> Lombardia </t>
  </si>
  <si>
    <t xml:space="preserve"> Liguria </t>
  </si>
  <si>
    <t xml:space="preserve"> P.A. Bolzano</t>
  </si>
  <si>
    <t xml:space="preserve"> P.A. Trento </t>
  </si>
  <si>
    <t xml:space="preserve"> Veneto </t>
  </si>
  <si>
    <t xml:space="preserve"> Friuli-Venezia Giulia </t>
  </si>
  <si>
    <t xml:space="preserve"> Emilia-Romagna </t>
  </si>
  <si>
    <t xml:space="preserve"> Toscana </t>
  </si>
  <si>
    <t xml:space="preserve"> Umbria </t>
  </si>
  <si>
    <t xml:space="preserve"> Marche </t>
  </si>
  <si>
    <t xml:space="preserve"> Lazio </t>
  </si>
  <si>
    <t xml:space="preserve"> Abruzzo </t>
  </si>
  <si>
    <t xml:space="preserve"> Molise </t>
  </si>
  <si>
    <t xml:space="preserve"> Campania </t>
  </si>
  <si>
    <t xml:space="preserve"> Puglia </t>
  </si>
  <si>
    <t xml:space="preserve"> Basilicata </t>
  </si>
  <si>
    <t xml:space="preserve"> Calabria </t>
  </si>
  <si>
    <t xml:space="preserve"> Sicilia </t>
  </si>
  <si>
    <t xml:space="preserve"> Sardegna </t>
  </si>
  <si>
    <t xml:space="preserve"> ITALIA </t>
  </si>
  <si>
    <t>(migliaia di tonnellate)</t>
  </si>
  <si>
    <t>Produzione interna</t>
  </si>
  <si>
    <t>Importazioni</t>
  </si>
  <si>
    <t>Esportazioni</t>
  </si>
  <si>
    <t>Saldo</t>
  </si>
  <si>
    <t xml:space="preserve">Consumo apparente </t>
  </si>
  <si>
    <t>Var. % 2022/21</t>
  </si>
  <si>
    <t>produzione</t>
  </si>
  <si>
    <t>importazioni</t>
  </si>
  <si>
    <t>esportazioni</t>
  </si>
  <si>
    <t>consumo apparente</t>
  </si>
  <si>
    <t>Settore carta</t>
  </si>
  <si>
    <t>di cui</t>
  </si>
  <si>
    <t>Carte per usi grafici</t>
  </si>
  <si>
    <t>Carte per uso domestico e sanitario</t>
  </si>
  <si>
    <t>Carte e cartoni per imballaggio</t>
  </si>
  <si>
    <t xml:space="preserve"> Altre carte e cartoni</t>
  </si>
  <si>
    <r>
      <t>Raccolta apparente</t>
    </r>
    <r>
      <rPr>
        <vertAlign val="superscript"/>
        <sz val="10"/>
        <rFont val="Calibri"/>
        <family val="2"/>
      </rPr>
      <t>1</t>
    </r>
  </si>
  <si>
    <t>Carta da riciclare</t>
  </si>
  <si>
    <r>
      <rPr>
        <vertAlign val="superscript"/>
        <sz val="10"/>
        <color rgb="FF000000"/>
        <rFont val="Calibri"/>
        <family val="2"/>
      </rPr>
      <t>1</t>
    </r>
    <r>
      <rPr>
        <sz val="10"/>
        <color indexed="8"/>
        <rFont val="Calibri"/>
        <family val="2"/>
      </rPr>
      <t>Raccolta apparente = Consumo-Import+Export.</t>
    </r>
  </si>
  <si>
    <t>Tab. 8.5 - Produzione, importazione, esportazione e consumo apparente del settore carta, paste di legno e carta da riciclare in Italia - 2022</t>
  </si>
  <si>
    <t>Consumo</t>
  </si>
  <si>
    <t>Fonte: elaborazioni su dati Assocarta,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</si>
</sst>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\-??_-;_-@_-"/>
    <numFmt numFmtId="166" formatCode="#,##0.0"/>
    <numFmt numFmtId="167" formatCode="_-* #,##0.00\ _€_-;\-* #,##0.00\ _€_-;_-* &quot;-&quot;??\ _€_-;_-@_-"/>
    <numFmt numFmtId="168" formatCode="_-* #,##0\ _€_-;\-* #,##0\ _€_-;_-* &quot;-&quot;??\ _€_-;_-@_-"/>
    <numFmt numFmtId="169" formatCode="0.0_ ;\-0.0\ "/>
    <numFmt numFmtId="170" formatCode="_-* #,##0.0_-;\-* #,##0.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0"/>
      <color indexed="8"/>
      <name val="Calibri"/>
      <family val="2"/>
    </font>
    <font>
      <sz val="12"/>
      <color theme="1"/>
      <name val="Calibri"/>
      <family val="2"/>
      <scheme val="minor"/>
    </font>
    <font>
      <vertAlign val="superscript"/>
      <sz val="10"/>
      <name val="Calibri"/>
      <family val="2"/>
    </font>
    <font>
      <vertAlign val="superscript"/>
      <sz val="10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Calibri"/>
      <family val="2"/>
    </font>
    <font>
      <sz val="14"/>
      <color rgb="FF000000"/>
      <name val="Calibri"/>
      <family val="2"/>
    </font>
    <font>
      <i/>
      <sz val="10"/>
      <color theme="1"/>
      <name val="Calibri"/>
      <family val="2"/>
    </font>
    <font>
      <b/>
      <sz val="16"/>
      <color theme="1"/>
      <name val="Calibri"/>
      <family val="2"/>
    </font>
    <font>
      <b/>
      <sz val="26"/>
      <color rgb="FF00B050"/>
      <name val="Calibri"/>
      <family val="2"/>
    </font>
    <font>
      <sz val="22"/>
      <color rgb="FF00B050"/>
      <name val="Calibri"/>
      <family val="2"/>
    </font>
    <font>
      <sz val="16"/>
      <color rgb="FF000000"/>
      <name val="Calibri"/>
      <family val="2"/>
    </font>
    <font>
      <sz val="14"/>
      <color theme="1"/>
      <name val="Calibri"/>
      <family val="2"/>
    </font>
    <font>
      <sz val="20"/>
      <color rgb="FF00B05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BB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699"/>
        <bgColor rgb="FFFFF2CC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117">
    <xf numFmtId="0" fontId="0" fillId="0" borderId="0" xfId="0"/>
    <xf numFmtId="0" fontId="3" fillId="0" borderId="0" xfId="2" applyFont="1"/>
    <xf numFmtId="0" fontId="5" fillId="0" borderId="0" xfId="5" applyNumberFormat="1" applyFont="1" applyFill="1" applyAlignment="1">
      <alignment horizontal="left"/>
    </xf>
    <xf numFmtId="0" fontId="7" fillId="0" borderId="0" xfId="6" applyFont="1"/>
    <xf numFmtId="49" fontId="5" fillId="0" borderId="12" xfId="5" applyNumberFormat="1" applyFont="1" applyFill="1" applyBorder="1" applyAlignment="1">
      <alignment horizontal="right"/>
    </xf>
    <xf numFmtId="43" fontId="5" fillId="0" borderId="13" xfId="5" applyFont="1" applyFill="1" applyBorder="1" applyAlignment="1">
      <alignment wrapText="1"/>
    </xf>
    <xf numFmtId="0" fontId="5" fillId="0" borderId="0" xfId="6" applyFont="1" applyAlignment="1">
      <alignment wrapText="1"/>
    </xf>
    <xf numFmtId="44" fontId="5" fillId="0" borderId="12" xfId="7" applyFont="1" applyFill="1" applyBorder="1" applyAlignment="1">
      <alignment horizontal="center" vertical="center" wrapText="1"/>
    </xf>
    <xf numFmtId="43" fontId="5" fillId="0" borderId="13" xfId="5" applyFont="1" applyFill="1" applyBorder="1"/>
    <xf numFmtId="43" fontId="5" fillId="0" borderId="0" xfId="5" applyFont="1" applyFill="1" applyBorder="1"/>
    <xf numFmtId="49" fontId="5" fillId="0" borderId="0" xfId="5" applyNumberFormat="1" applyFont="1" applyFill="1" applyBorder="1" applyAlignment="1">
      <alignment horizontal="right"/>
    </xf>
    <xf numFmtId="49" fontId="5" fillId="0" borderId="0" xfId="5" applyNumberFormat="1" applyFont="1" applyFill="1" applyBorder="1" applyAlignment="1">
      <alignment horizontal="center" vertical="center" wrapText="1"/>
    </xf>
    <xf numFmtId="168" fontId="5" fillId="0" borderId="0" xfId="8" applyNumberFormat="1" applyFont="1" applyFill="1" applyBorder="1"/>
    <xf numFmtId="168" fontId="5" fillId="0" borderId="0" xfId="8" applyNumberFormat="1" applyFont="1" applyFill="1" applyBorder="1" applyAlignment="1">
      <alignment horizontal="right"/>
    </xf>
    <xf numFmtId="3" fontId="5" fillId="0" borderId="0" xfId="5" applyNumberFormat="1" applyFont="1" applyFill="1" applyBorder="1" applyAlignment="1">
      <alignment horizontal="right"/>
    </xf>
    <xf numFmtId="169" fontId="6" fillId="0" borderId="0" xfId="5" applyNumberFormat="1" applyFont="1" applyFill="1" applyBorder="1" applyAlignment="1">
      <alignment horizontal="right"/>
    </xf>
    <xf numFmtId="169" fontId="6" fillId="0" borderId="0" xfId="5" applyNumberFormat="1" applyFont="1" applyFill="1" applyBorder="1" applyAlignment="1"/>
    <xf numFmtId="43" fontId="6" fillId="0" borderId="0" xfId="5" applyFont="1" applyFill="1" applyBorder="1" applyAlignment="1">
      <alignment horizontal="right"/>
    </xf>
    <xf numFmtId="43" fontId="5" fillId="0" borderId="0" xfId="5" applyFont="1" applyFill="1" applyBorder="1" applyAlignment="1">
      <alignment horizontal="right"/>
    </xf>
    <xf numFmtId="43" fontId="5" fillId="0" borderId="14" xfId="5" applyFont="1" applyFill="1" applyBorder="1" applyAlignment="1">
      <alignment horizontal="center" vertical="center"/>
    </xf>
    <xf numFmtId="49" fontId="5" fillId="0" borderId="14" xfId="8" applyNumberFormat="1" applyFont="1" applyFill="1" applyBorder="1" applyAlignment="1">
      <alignment horizontal="center" vertical="center" wrapText="1"/>
    </xf>
    <xf numFmtId="49" fontId="5" fillId="0" borderId="14" xfId="5" applyNumberFormat="1" applyFont="1" applyFill="1" applyBorder="1" applyAlignment="1">
      <alignment horizontal="center" vertical="center" wrapText="1"/>
    </xf>
    <xf numFmtId="169" fontId="6" fillId="0" borderId="14" xfId="5" applyNumberFormat="1" applyFont="1" applyFill="1" applyBorder="1" applyAlignment="1">
      <alignment horizontal="center" vertical="center"/>
    </xf>
    <xf numFmtId="43" fontId="5" fillId="0" borderId="12" xfId="5" applyFont="1" applyFill="1" applyBorder="1"/>
    <xf numFmtId="170" fontId="5" fillId="0" borderId="12" xfId="5" applyNumberFormat="1" applyFont="1" applyFill="1" applyBorder="1"/>
    <xf numFmtId="0" fontId="5" fillId="0" borderId="12" xfId="6" applyFont="1" applyBorder="1"/>
    <xf numFmtId="0" fontId="6" fillId="0" borderId="0" xfId="6" applyFont="1"/>
    <xf numFmtId="0" fontId="11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1" fontId="11" fillId="0" borderId="1" xfId="0" applyNumberFormat="1" applyFont="1" applyBorder="1"/>
    <xf numFmtId="166" fontId="11" fillId="0" borderId="1" xfId="0" applyNumberFormat="1" applyFont="1" applyBorder="1"/>
    <xf numFmtId="3" fontId="11" fillId="0" borderId="1" xfId="0" applyNumberFormat="1" applyFont="1" applyBorder="1"/>
    <xf numFmtId="2" fontId="11" fillId="0" borderId="1" xfId="0" applyNumberFormat="1" applyFont="1" applyBorder="1"/>
    <xf numFmtId="10" fontId="11" fillId="0" borderId="0" xfId="4" applyNumberFormat="1" applyFont="1"/>
    <xf numFmtId="0" fontId="12" fillId="0" borderId="1" xfId="0" applyFont="1" applyBorder="1"/>
    <xf numFmtId="1" fontId="12" fillId="0" borderId="1" xfId="0" applyNumberFormat="1" applyFont="1" applyBorder="1"/>
    <xf numFmtId="166" fontId="12" fillId="0" borderId="1" xfId="0" applyNumberFormat="1" applyFont="1" applyBorder="1"/>
    <xf numFmtId="2" fontId="12" fillId="0" borderId="1" xfId="0" applyNumberFormat="1" applyFont="1" applyBorder="1"/>
    <xf numFmtId="1" fontId="11" fillId="0" borderId="0" xfId="0" applyNumberFormat="1" applyFont="1"/>
    <xf numFmtId="9" fontId="11" fillId="0" borderId="0" xfId="4" applyFont="1"/>
    <xf numFmtId="2" fontId="11" fillId="0" borderId="0" xfId="0" applyNumberFormat="1" applyFont="1"/>
    <xf numFmtId="0" fontId="13" fillId="0" borderId="0" xfId="1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2" xfId="1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4" fillId="11" borderId="4" xfId="0" applyFont="1" applyFill="1" applyBorder="1" applyAlignment="1">
      <alignment horizontal="left" vertical="center" wrapText="1"/>
    </xf>
    <xf numFmtId="164" fontId="14" fillId="11" borderId="2" xfId="1" applyNumberFormat="1" applyFont="1" applyFill="1" applyBorder="1" applyAlignment="1">
      <alignment horizontal="center" vertical="center"/>
    </xf>
    <xf numFmtId="164" fontId="11" fillId="0" borderId="0" xfId="1" applyNumberFormat="1" applyFont="1"/>
    <xf numFmtId="0" fontId="14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4" fillId="0" borderId="2" xfId="1" applyNumberFormat="1" applyFont="1" applyBorder="1" applyAlignment="1">
      <alignment horizontal="center" vertical="center" wrapText="1"/>
    </xf>
    <xf numFmtId="164" fontId="14" fillId="11" borderId="2" xfId="1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14" fillId="0" borderId="2" xfId="0" applyFont="1" applyBorder="1" applyAlignment="1">
      <alignment vertical="center"/>
    </xf>
    <xf numFmtId="164" fontId="14" fillId="0" borderId="2" xfId="1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7" fillId="0" borderId="0" xfId="0" applyFont="1" applyAlignment="1">
      <alignment horizontal="justify" vertical="center"/>
    </xf>
    <xf numFmtId="0" fontId="14" fillId="0" borderId="0" xfId="2" applyFont="1"/>
    <xf numFmtId="0" fontId="16" fillId="0" borderId="0" xfId="2" applyFont="1" applyAlignment="1">
      <alignment horizontal="center"/>
    </xf>
    <xf numFmtId="0" fontId="18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164" fontId="6" fillId="0" borderId="1" xfId="3" applyNumberFormat="1" applyFont="1" applyBorder="1" applyAlignment="1"/>
    <xf numFmtId="164" fontId="6" fillId="0" borderId="1" xfId="3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3" fontId="6" fillId="0" borderId="1" xfId="2" applyNumberFormat="1" applyFont="1" applyBorder="1" applyAlignment="1">
      <alignment horizontal="center"/>
    </xf>
    <xf numFmtId="4" fontId="6" fillId="0" borderId="1" xfId="2" applyNumberFormat="1" applyFont="1" applyBorder="1" applyAlignment="1">
      <alignment horizontal="right"/>
    </xf>
    <xf numFmtId="0" fontId="19" fillId="0" borderId="0" xfId="2" applyFont="1" applyAlignment="1">
      <alignment horizontal="left"/>
    </xf>
    <xf numFmtId="164" fontId="20" fillId="0" borderId="1" xfId="3" applyNumberFormat="1" applyFont="1" applyBorder="1" applyAlignment="1"/>
    <xf numFmtId="0" fontId="6" fillId="0" borderId="0" xfId="2" applyFont="1" applyAlignment="1">
      <alignment horizontal="center"/>
    </xf>
    <xf numFmtId="3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3" fontId="14" fillId="0" borderId="0" xfId="2" applyNumberFormat="1" applyFont="1"/>
    <xf numFmtId="164" fontId="14" fillId="0" borderId="0" xfId="2" applyNumberFormat="1" applyFont="1"/>
    <xf numFmtId="165" fontId="14" fillId="0" borderId="0" xfId="2" applyNumberFormat="1" applyFont="1"/>
    <xf numFmtId="9" fontId="14" fillId="0" borderId="0" xfId="4" applyFont="1"/>
    <xf numFmtId="0" fontId="17" fillId="0" borderId="0" xfId="0" applyFont="1" applyAlignment="1">
      <alignment horizontal="left" vertical="center"/>
    </xf>
    <xf numFmtId="0" fontId="21" fillId="0" borderId="0" xfId="0" applyFont="1"/>
    <xf numFmtId="0" fontId="19" fillId="7" borderId="0" xfId="0" applyFont="1" applyFill="1" applyAlignment="1">
      <alignment horizontal="center" vertical="center" readingOrder="1"/>
    </xf>
    <xf numFmtId="0" fontId="19" fillId="8" borderId="0" xfId="0" applyFont="1" applyFill="1" applyAlignment="1">
      <alignment horizontal="center" vertical="center" readingOrder="1"/>
    </xf>
    <xf numFmtId="0" fontId="26" fillId="5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0" fontId="25" fillId="9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 readingOrder="1"/>
    </xf>
    <xf numFmtId="49" fontId="24" fillId="4" borderId="0" xfId="0" applyNumberFormat="1" applyFont="1" applyFill="1" applyAlignment="1">
      <alignment horizontal="center" vertical="center" wrapText="1" readingOrder="1"/>
    </xf>
    <xf numFmtId="0" fontId="23" fillId="4" borderId="0" xfId="0" applyFont="1" applyFill="1" applyAlignment="1">
      <alignment horizontal="center" vertical="center" readingOrder="1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 readingOrder="1"/>
    </xf>
    <xf numFmtId="0" fontId="16" fillId="10" borderId="0" xfId="2" applyFont="1" applyFill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44" fontId="5" fillId="0" borderId="14" xfId="7" applyFont="1" applyFill="1" applyBorder="1" applyAlignment="1">
      <alignment horizontal="center" vertical="center" wrapText="1"/>
    </xf>
    <xf numFmtId="44" fontId="5" fillId="0" borderId="13" xfId="7" applyFont="1" applyFill="1" applyBorder="1" applyAlignment="1">
      <alignment horizontal="center" vertical="center" wrapText="1"/>
    </xf>
    <xf numFmtId="44" fontId="5" fillId="0" borderId="12" xfId="7" applyFont="1" applyFill="1" applyBorder="1" applyAlignment="1">
      <alignment horizontal="center" vertical="center" wrapText="1"/>
    </xf>
  </cellXfs>
  <cellStyles count="11">
    <cellStyle name="Migliaia" xfId="1" builtinId="3"/>
    <cellStyle name="Migliaia 2" xfId="3"/>
    <cellStyle name="Migliaia 2 2" xfId="5"/>
    <cellStyle name="Migliaia 3" xfId="8"/>
    <cellStyle name="Normale" xfId="0" builtinId="0"/>
    <cellStyle name="Normale 2" xfId="2"/>
    <cellStyle name="Normale 3" xfId="10"/>
    <cellStyle name="Normale 4" xfId="6"/>
    <cellStyle name="Percentuale 2" xfId="4"/>
    <cellStyle name="Percentuale 3" xfId="9"/>
    <cellStyle name="Valuta 3" xfId="7"/>
  </cellStyles>
  <dxfs count="0"/>
  <tableStyles count="0" defaultTableStyle="TableStyleMedium2" defaultPivotStyle="PivotStyleLight16"/>
  <colors>
    <mruColors>
      <color rgb="FFFFFF99"/>
      <color rgb="FFFFEBB3"/>
      <color rgb="FFFFFFCC"/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lang="it-IT"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Ettari</a:t>
            </a:r>
          </a:p>
        </c:rich>
      </c:tx>
      <c:layout>
        <c:manualLayout>
          <c:xMode val="edge"/>
          <c:yMode val="edge"/>
          <c:x val="1.38859152775654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486771677627E-2"/>
          <c:y val="9.9694397283531397E-2"/>
          <c:w val="0.83043278788805597"/>
          <c:h val="0.76112964680470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'f2'!$C$4</c:f>
              <c:strCache>
                <c:ptCount val="1"/>
                <c:pt idx="0">
                  <c:v>Bosco (ha)</c:v>
                </c:pt>
              </c:strCache>
            </c:strRef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161-4BB8-9870-0D4D50C14606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'f2'!$B$5:$B$33</c:f>
              <c:strCache>
                <c:ptCount val="29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'f2'!$C$5:$C$33</c:f>
              <c:numCache>
                <c:formatCode>_-* #,##0_-;\-* #,##0_-;_-* "-"??_-;_-@_-</c:formatCode>
                <c:ptCount val="29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  <c:pt idx="25">
                  <c:v>22945.936499999996</c:v>
                </c:pt>
                <c:pt idx="26">
                  <c:v>31060</c:v>
                </c:pt>
                <c:pt idx="27">
                  <c:v>77026.8</c:v>
                </c:pt>
                <c:pt idx="28">
                  <c:v>35466.800000000003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161-4BB8-9870-0D4D50C14606}"/>
            </c:ext>
          </c:extLst>
        </c:ser>
        <c:ser>
          <c:idx val="1"/>
          <c:order val="1"/>
          <c:tx>
            <c:strRef>
              <c:f>'f2'!$D$4</c:f>
              <c:strCache>
                <c:ptCount val="1"/>
                <c:pt idx="0">
                  <c:v>Non bosco + Altre terre boscate (ha)</c:v>
                </c:pt>
              </c:strCache>
            </c:strRef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'f2'!$B$5:$B$33</c:f>
              <c:strCache>
                <c:ptCount val="29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'f2'!$D$5:$D$33</c:f>
              <c:numCache>
                <c:formatCode>_-* #,##0_-;\-* #,##0_-;_-* "-"??_-;_-@_-</c:formatCode>
                <c:ptCount val="29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  <c:pt idx="25">
                  <c:v>22973.535400000117</c:v>
                </c:pt>
                <c:pt idx="26">
                  <c:v>24596</c:v>
                </c:pt>
                <c:pt idx="27">
                  <c:v>74937.3</c:v>
                </c:pt>
                <c:pt idx="28">
                  <c:v>36220.199999999997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161-4BB8-9870-0D4D50C14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54176"/>
        <c:axId val="121648256"/>
      </c:barChart>
      <c:lineChart>
        <c:grouping val="standard"/>
        <c:varyColors val="0"/>
        <c:ser>
          <c:idx val="2"/>
          <c:order val="2"/>
          <c:tx>
            <c:strRef>
              <c:f>'f2'!$E$4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'f2'!$B$5:$B$32</c:f>
              <c:strCache>
                <c:ptCount val="28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strCache>
            </c:strRef>
          </c:cat>
          <c:val>
            <c:numRef>
              <c:f>'f2'!$E$5:$E$33</c:f>
              <c:numCache>
                <c:formatCode>_-* #,##0_-;\-* #,##0_-;_-* "-"??_-;_-@_-</c:formatCode>
                <c:ptCount val="29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  <c:pt idx="25">
                  <c:v>7526</c:v>
                </c:pt>
                <c:pt idx="26">
                  <c:v>4865</c:v>
                </c:pt>
                <c:pt idx="27">
                  <c:v>5989</c:v>
                </c:pt>
                <c:pt idx="28">
                  <c:v>6529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161-4BB8-9870-0D4D50C14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21650560"/>
        <c:axId val="124683776"/>
      </c:lineChart>
      <c:catAx>
        <c:axId val="1211541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5400000" vert="horz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21648256"/>
        <c:crosses val="autoZero"/>
        <c:auto val="1"/>
        <c:lblAlgn val="ctr"/>
        <c:lblOffset val="100"/>
        <c:noMultiLvlLbl val="1"/>
      </c:catAx>
      <c:valAx>
        <c:axId val="121648256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21154176"/>
        <c:crosses val="autoZero"/>
        <c:crossBetween val="between"/>
      </c:valAx>
      <c:catAx>
        <c:axId val="121650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4683776"/>
        <c:crosses val="autoZero"/>
        <c:auto val="1"/>
        <c:lblAlgn val="ctr"/>
        <c:lblOffset val="100"/>
        <c:noMultiLvlLbl val="1"/>
      </c:catAx>
      <c:valAx>
        <c:axId val="12468377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Numero di incendi</a:t>
                </a:r>
              </a:p>
            </c:rich>
          </c:tx>
          <c:layout>
            <c:manualLayout>
              <c:xMode val="edge"/>
              <c:yMode val="edge"/>
              <c:x val="0.90548210898806358"/>
              <c:y val="1.7930648238302208E-2"/>
            </c:manualLayout>
          </c:layout>
          <c:overlay val="0"/>
        </c:title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21650560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946838527404836"/>
          <c:y val="4.1255405699891293E-2"/>
          <c:w val="0.54530937789779366"/>
          <c:h val="4.6203294951391458E-2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lang="en-US"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Hectares</a:t>
            </a:r>
          </a:p>
        </c:rich>
      </c:tx>
      <c:layout>
        <c:manualLayout>
          <c:xMode val="edge"/>
          <c:yMode val="edge"/>
          <c:x val="1.38029509757258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90290337934295E-2"/>
          <c:y val="9.9694397283531397E-2"/>
          <c:w val="0.83036649214659697"/>
          <c:h val="0.81466893039049204"/>
        </c:manualLayout>
      </c:layout>
      <c:barChart>
        <c:barDir val="col"/>
        <c:grouping val="clustered"/>
        <c:varyColors val="0"/>
        <c:ser>
          <c:idx val="0"/>
          <c:order val="0"/>
          <c:tx>
            <c:v>Forest surface (ha)</c:v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'f2'!$C$5:$C$29</c:f>
              <c:numCache>
                <c:formatCode>_-* #,##0_-;\-* #,##0_-;_-* "-"??_-;_-@_-</c:formatCode>
                <c:ptCount val="25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F2-487B-8902-2F541EE12F60}"/>
            </c:ext>
          </c:extLst>
        </c:ser>
        <c:ser>
          <c:idx val="1"/>
          <c:order val="1"/>
          <c:tx>
            <c:v>Other forest surface (ha)</c:v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'f2'!$D$5:$D$29</c:f>
              <c:numCache>
                <c:formatCode>_-* #,##0_-;\-* #,##0_-;_-* "-"??_-;_-@_-</c:formatCode>
                <c:ptCount val="25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2F2-487B-8902-2F541EE1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51744"/>
        <c:axId val="50757632"/>
      </c:barChart>
      <c:lineChart>
        <c:grouping val="standard"/>
        <c:varyColors val="0"/>
        <c:ser>
          <c:idx val="2"/>
          <c:order val="2"/>
          <c:tx>
            <c:v>Number of fire</c:v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'f2'!$E$5:$E$29</c:f>
              <c:numCache>
                <c:formatCode>_-* #,##0_-;\-* #,##0_-;_-* "-"??_-;_-@_-</c:formatCode>
                <c:ptCount val="25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2F2-487B-8902-2F541EE1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50759168"/>
        <c:axId val="50760704"/>
      </c:lineChart>
      <c:catAx>
        <c:axId val="50751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50757632"/>
        <c:crosses val="autoZero"/>
        <c:auto val="1"/>
        <c:lblAlgn val="ctr"/>
        <c:lblOffset val="100"/>
        <c:noMultiLvlLbl val="1"/>
      </c:catAx>
      <c:valAx>
        <c:axId val="50757632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50751744"/>
        <c:crosses val="autoZero"/>
        <c:crossBetween val="between"/>
      </c:valAx>
      <c:catAx>
        <c:axId val="50759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0760704"/>
        <c:crosses val="autoZero"/>
        <c:auto val="1"/>
        <c:lblAlgn val="ctr"/>
        <c:lblOffset val="100"/>
        <c:noMultiLvlLbl val="1"/>
      </c:catAx>
      <c:valAx>
        <c:axId val="50760704"/>
        <c:scaling>
          <c:orientation val="minMax"/>
        </c:scaling>
        <c:delete val="0"/>
        <c:axPos val="r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50759168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8065598076987902"/>
          <c:y val="0.134569943289225"/>
          <c:w val="0.209610604805302"/>
          <c:h val="0.103260869565218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'f2'!$F$4</c:f>
              <c:strCache>
                <c:ptCount val="1"/>
                <c:pt idx="0">
                  <c:v>Media (Ha/N incendi)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'f2'!$B$5:$B$33</c:f>
              <c:strCache>
                <c:ptCount val="29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'f2'!$F$5:$F$33</c:f>
              <c:numCache>
                <c:formatCode>_-* #,##0.0_-;\-* #,##0.0_-;_-* \-??_-;_-@_-</c:formatCode>
                <c:ptCount val="29"/>
                <c:pt idx="0">
                  <c:v>13.9</c:v>
                </c:pt>
                <c:pt idx="1">
                  <c:v>12.8</c:v>
                </c:pt>
                <c:pt idx="2">
                  <c:v>12</c:v>
                </c:pt>
                <c:pt idx="3">
                  <c:v>10.199999999999999</c:v>
                </c:pt>
                <c:pt idx="4">
                  <c:v>13.5</c:v>
                </c:pt>
                <c:pt idx="5">
                  <c:v>6.6</c:v>
                </c:pt>
                <c:pt idx="6">
                  <c:v>13.3</c:v>
                </c:pt>
                <c:pt idx="7">
                  <c:v>10.7</c:v>
                </c:pt>
                <c:pt idx="8">
                  <c:v>8.9</c:v>
                </c:pt>
                <c:pt idx="9">
                  <c:v>9.5</c:v>
                </c:pt>
                <c:pt idx="10">
                  <c:v>9.4</c:v>
                </c:pt>
                <c:pt idx="11">
                  <c:v>6</c:v>
                </c:pt>
                <c:pt idx="12">
                  <c:v>7.1</c:v>
                </c:pt>
                <c:pt idx="13">
                  <c:v>21.4</c:v>
                </c:pt>
                <c:pt idx="14">
                  <c:v>7.6657137022666939</c:v>
                </c:pt>
                <c:pt idx="15">
                  <c:v>13.5302471412763</c:v>
                </c:pt>
                <c:pt idx="16" formatCode="#,##0.00">
                  <c:v>9.5284602784602779</c:v>
                </c:pt>
                <c:pt idx="17">
                  <c:v>8.8000000000000007</c:v>
                </c:pt>
                <c:pt idx="18">
                  <c:v>10.462</c:v>
                </c:pt>
                <c:pt idx="19">
                  <c:v>9.9</c:v>
                </c:pt>
                <c:pt idx="20">
                  <c:v>11.1</c:v>
                </c:pt>
                <c:pt idx="21" formatCode="#,##0.00">
                  <c:v>7.6</c:v>
                </c:pt>
                <c:pt idx="22" formatCode="#,##0.00">
                  <c:v>12.82</c:v>
                </c:pt>
                <c:pt idx="23" formatCode="#,##0.00">
                  <c:v>20.693729288809585</c:v>
                </c:pt>
                <c:pt idx="24" formatCode="#,##0.00">
                  <c:v>6.0498664596273288</c:v>
                </c:pt>
                <c:pt idx="25" formatCode="#,##0.00">
                  <c:v>6.1014445787935312</c:v>
                </c:pt>
                <c:pt idx="26" formatCode="#,##0.00">
                  <c:v>11.440082219938335</c:v>
                </c:pt>
                <c:pt idx="27" formatCode="#,##0.00">
                  <c:v>25.37386875939222</c:v>
                </c:pt>
                <c:pt idx="28" formatCode="#,##0.00">
                  <c:v>10.979782508806862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0E-4AFF-A131-C79EE4616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9056"/>
        <c:axId val="51710592"/>
      </c:lineChart>
      <c:catAx>
        <c:axId val="5170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10592"/>
        <c:crosses val="autoZero"/>
        <c:auto val="1"/>
        <c:lblAlgn val="ctr"/>
        <c:lblOffset val="100"/>
        <c:noMultiLvlLbl val="0"/>
      </c:catAx>
      <c:valAx>
        <c:axId val="5171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\-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1992925</xdr:colOff>
      <xdr:row>2</xdr:row>
      <xdr:rowOff>542192</xdr:rowOff>
    </xdr:from>
    <xdr:to>
      <xdr:col>2</xdr:col>
      <xdr:colOff>131887</xdr:colOff>
      <xdr:row>2</xdr:row>
      <xdr:rowOff>820616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xmlns="" id="{BEC3C118-7989-62AB-0A74-02A738ECA32C}"/>
            </a:ext>
          </a:extLst>
        </xdr:cNvPr>
        <xdr:cNvSpPr/>
      </xdr:nvSpPr>
      <xdr:spPr>
        <a:xfrm>
          <a:off x="5788271" y="732692"/>
          <a:ext cx="307731" cy="278424"/>
        </a:xfrm>
        <a:prstGeom prst="downArrow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226080</xdr:colOff>
      <xdr:row>1</xdr:row>
      <xdr:rowOff>9720</xdr:rowOff>
    </xdr:from>
    <xdr:to>
      <xdr:col>26</xdr:col>
      <xdr:colOff>377280</xdr:colOff>
      <xdr:row>28</xdr:row>
      <xdr:rowOff>109538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B448FCC1-3FFE-46CA-A2D4-FE555CA61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504360</xdr:colOff>
      <xdr:row>78</xdr:row>
      <xdr:rowOff>52200</xdr:rowOff>
    </xdr:from>
    <xdr:to>
      <xdr:col>37</xdr:col>
      <xdr:colOff>118080</xdr:colOff>
      <xdr:row>106</xdr:row>
      <xdr:rowOff>18720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62D438B1-7AFC-4221-8547-89C43167FD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431425</xdr:colOff>
      <xdr:row>28</xdr:row>
      <xdr:rowOff>179301</xdr:rowOff>
    </xdr:from>
    <xdr:to>
      <xdr:col>23</xdr:col>
      <xdr:colOff>280147</xdr:colOff>
      <xdr:row>46</xdr:row>
      <xdr:rowOff>134471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6D6C5147-DDDC-42F9-8753-10D275178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10161</xdr:colOff>
      <xdr:row>6</xdr:row>
      <xdr:rowOff>44450</xdr:rowOff>
    </xdr:from>
    <xdr:to>
      <xdr:col>3</xdr:col>
      <xdr:colOff>264388</xdr:colOff>
      <xdr:row>33</xdr:row>
      <xdr:rowOff>152399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A1DED68A-D88F-4886-A074-66C5F7F3E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536" y="1147763"/>
          <a:ext cx="6072415" cy="5037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="80" zoomScaleNormal="80" workbookViewId="0">
      <selection activeCell="A2" sqref="A2"/>
    </sheetView>
  </sheetViews>
  <sheetFormatPr defaultColWidth="8.7109375" defaultRowHeight="15" x14ac:dyDescent="0.25"/>
  <cols>
    <col min="1" max="1" width="35.85546875" style="27" customWidth="1"/>
    <col min="2" max="4" width="32.5703125" style="27" customWidth="1"/>
    <col min="5" max="16384" width="8.7109375" style="27"/>
  </cols>
  <sheetData>
    <row r="1" spans="1:4" ht="15.6" x14ac:dyDescent="0.35">
      <c r="A1" s="88" t="s">
        <v>0</v>
      </c>
      <c r="B1" s="45"/>
      <c r="C1" s="45"/>
    </row>
    <row r="2" spans="1:4" ht="21" x14ac:dyDescent="0.5">
      <c r="A2" s="89"/>
    </row>
    <row r="3" spans="1:4" ht="97.5" customHeight="1" x14ac:dyDescent="0.25">
      <c r="A3" s="100" t="s">
        <v>1</v>
      </c>
      <c r="B3" s="101"/>
      <c r="C3" s="101"/>
      <c r="D3" s="101"/>
    </row>
    <row r="4" spans="1:4" ht="28.5" x14ac:dyDescent="0.35">
      <c r="A4" s="102" t="s">
        <v>2</v>
      </c>
      <c r="B4" s="102"/>
      <c r="C4" s="99" t="s">
        <v>3</v>
      </c>
      <c r="D4" s="99"/>
    </row>
    <row r="5" spans="1:4" ht="42" customHeight="1" x14ac:dyDescent="0.25">
      <c r="A5" s="90" t="s">
        <v>4</v>
      </c>
      <c r="B5" s="91" t="s">
        <v>5</v>
      </c>
      <c r="C5" s="98" t="s">
        <v>6</v>
      </c>
      <c r="D5" s="98"/>
    </row>
    <row r="6" spans="1:4" ht="42" customHeight="1" x14ac:dyDescent="0.25">
      <c r="A6" s="96" t="s">
        <v>7</v>
      </c>
      <c r="B6" s="96"/>
      <c r="C6" s="97" t="s">
        <v>8</v>
      </c>
      <c r="D6" s="97"/>
    </row>
    <row r="7" spans="1:4" ht="26.25" x14ac:dyDescent="0.25">
      <c r="A7" s="96"/>
      <c r="B7" s="96"/>
      <c r="C7" s="92" t="s">
        <v>9</v>
      </c>
      <c r="D7" s="93" t="s">
        <v>10</v>
      </c>
    </row>
    <row r="8" spans="1:4" ht="45" x14ac:dyDescent="0.25">
      <c r="A8" s="96"/>
      <c r="B8" s="96"/>
      <c r="C8" s="94" t="s">
        <v>11</v>
      </c>
      <c r="D8" s="95" t="s">
        <v>12</v>
      </c>
    </row>
    <row r="9" spans="1:4" ht="14.45" x14ac:dyDescent="0.35">
      <c r="A9" s="27" t="s">
        <v>13</v>
      </c>
    </row>
  </sheetData>
  <mergeCells count="6">
    <mergeCell ref="A6:B8"/>
    <mergeCell ref="C6:D6"/>
    <mergeCell ref="C5:D5"/>
    <mergeCell ref="C4:D4"/>
    <mergeCell ref="A3:D3"/>
    <mergeCell ref="A4:B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H1" zoomScale="80" zoomScaleNormal="80" workbookViewId="0">
      <pane ySplit="4" topLeftCell="A5" activePane="bottomLeft" state="frozen"/>
      <selection sqref="A1:XFD1048576"/>
      <selection pane="bottomLeft" activeCell="J1" sqref="J1"/>
    </sheetView>
  </sheetViews>
  <sheetFormatPr defaultColWidth="9.140625" defaultRowHeight="15" x14ac:dyDescent="0.25"/>
  <cols>
    <col min="1" max="1" width="8.7109375" style="70" customWidth="1"/>
    <col min="2" max="2" width="44.42578125" style="70" bestFit="1" customWidth="1"/>
    <col min="3" max="3" width="24.85546875" style="70" customWidth="1"/>
    <col min="4" max="4" width="29.28515625" style="70" customWidth="1"/>
    <col min="5" max="5" width="19.7109375" style="70" customWidth="1"/>
    <col min="6" max="6" width="18.5703125" style="70" customWidth="1"/>
    <col min="7" max="7" width="11.5703125" style="70" customWidth="1"/>
    <col min="8" max="1025" width="8.7109375" style="70" customWidth="1"/>
    <col min="1026" max="16384" width="9.140625" style="70"/>
  </cols>
  <sheetData>
    <row r="1" spans="1:10" ht="18.600000000000001" x14ac:dyDescent="0.45">
      <c r="A1" s="103" t="s">
        <v>14</v>
      </c>
      <c r="B1" s="103"/>
      <c r="C1" s="103"/>
      <c r="D1" s="103"/>
      <c r="J1" s="1" t="s">
        <v>15</v>
      </c>
    </row>
    <row r="2" spans="1:10" ht="14.45" x14ac:dyDescent="0.35">
      <c r="A2" s="71"/>
      <c r="B2" s="71"/>
      <c r="C2" s="71"/>
      <c r="D2" s="71"/>
    </row>
    <row r="3" spans="1:10" ht="14.45" x14ac:dyDescent="0.35">
      <c r="B3" s="72"/>
      <c r="C3" s="72"/>
      <c r="D3" s="72"/>
      <c r="E3" s="72"/>
      <c r="F3" s="72"/>
      <c r="G3" s="72" t="s">
        <v>16</v>
      </c>
    </row>
    <row r="4" spans="1:10" ht="14.45" x14ac:dyDescent="0.35">
      <c r="B4" s="72" t="s">
        <v>17</v>
      </c>
      <c r="C4" s="72" t="s">
        <v>18</v>
      </c>
      <c r="D4" s="72" t="s">
        <v>19</v>
      </c>
      <c r="E4" s="72" t="s">
        <v>20</v>
      </c>
      <c r="F4" s="72" t="s">
        <v>21</v>
      </c>
      <c r="G4" s="72" t="s">
        <v>22</v>
      </c>
    </row>
    <row r="5" spans="1:10" ht="14.45" x14ac:dyDescent="0.35">
      <c r="B5" s="73" t="s">
        <v>23</v>
      </c>
      <c r="C5" s="74">
        <v>68170</v>
      </c>
      <c r="D5" s="75">
        <v>23006</v>
      </c>
      <c r="E5" s="75">
        <v>6579</v>
      </c>
      <c r="F5" s="76">
        <v>13.9</v>
      </c>
      <c r="G5" s="77">
        <v>91176</v>
      </c>
    </row>
    <row r="6" spans="1:10" ht="14.45" x14ac:dyDescent="0.35">
      <c r="B6" s="73" t="s">
        <v>24</v>
      </c>
      <c r="C6" s="74">
        <v>31551</v>
      </c>
      <c r="D6" s="75">
        <v>23135</v>
      </c>
      <c r="E6" s="75">
        <v>4257</v>
      </c>
      <c r="F6" s="76">
        <v>12.8</v>
      </c>
      <c r="G6" s="77">
        <v>54686</v>
      </c>
    </row>
    <row r="7" spans="1:10" ht="14.45" x14ac:dyDescent="0.35">
      <c r="B7" s="73" t="s">
        <v>25</v>
      </c>
      <c r="C7" s="74">
        <v>45838</v>
      </c>
      <c r="D7" s="75">
        <v>98081</v>
      </c>
      <c r="E7" s="75">
        <v>11963</v>
      </c>
      <c r="F7" s="76">
        <v>12</v>
      </c>
      <c r="G7" s="77">
        <v>143919</v>
      </c>
    </row>
    <row r="8" spans="1:10" ht="14.45" x14ac:dyDescent="0.35">
      <c r="B8" s="73" t="s">
        <v>26</v>
      </c>
      <c r="C8" s="74">
        <v>76548</v>
      </c>
      <c r="D8" s="75">
        <v>114092</v>
      </c>
      <c r="E8" s="75">
        <v>18664</v>
      </c>
      <c r="F8" s="76">
        <v>10.199999999999999</v>
      </c>
      <c r="G8" s="77">
        <v>190640</v>
      </c>
    </row>
    <row r="9" spans="1:10" ht="14.45" x14ac:dyDescent="0.35">
      <c r="B9" s="73" t="s">
        <v>27</v>
      </c>
      <c r="C9" s="74">
        <v>98410</v>
      </c>
      <c r="D9" s="75">
        <v>96909</v>
      </c>
      <c r="E9" s="75">
        <v>14477</v>
      </c>
      <c r="F9" s="76">
        <v>13.5</v>
      </c>
      <c r="G9" s="77">
        <v>195319</v>
      </c>
    </row>
    <row r="10" spans="1:10" ht="14.45" x14ac:dyDescent="0.35">
      <c r="B10" s="73" t="s">
        <v>28</v>
      </c>
      <c r="C10" s="74">
        <v>20995</v>
      </c>
      <c r="D10" s="75">
        <v>27889</v>
      </c>
      <c r="E10" s="75">
        <v>7378</v>
      </c>
      <c r="F10" s="76">
        <v>6.6</v>
      </c>
      <c r="G10" s="77">
        <v>48884</v>
      </c>
    </row>
    <row r="11" spans="1:10" ht="14.45" x14ac:dyDescent="0.35">
      <c r="B11" s="73" t="s">
        <v>29</v>
      </c>
      <c r="C11" s="74">
        <v>58234</v>
      </c>
      <c r="D11" s="75">
        <v>56414</v>
      </c>
      <c r="E11" s="75">
        <v>8595</v>
      </c>
      <c r="F11" s="76">
        <v>13.3</v>
      </c>
      <c r="G11" s="77">
        <v>114648</v>
      </c>
    </row>
    <row r="12" spans="1:10" ht="14.45" x14ac:dyDescent="0.35">
      <c r="B12" s="73" t="s">
        <v>30</v>
      </c>
      <c r="C12" s="74">
        <v>38186</v>
      </c>
      <c r="D12" s="75">
        <v>38241</v>
      </c>
      <c r="E12" s="75">
        <v>7134</v>
      </c>
      <c r="F12" s="76">
        <v>10.7</v>
      </c>
      <c r="G12" s="77">
        <v>76427</v>
      </c>
    </row>
    <row r="13" spans="1:10" ht="14.45" x14ac:dyDescent="0.35">
      <c r="B13" s="73" t="s">
        <v>31</v>
      </c>
      <c r="C13" s="74">
        <v>20218</v>
      </c>
      <c r="D13" s="75">
        <v>20573</v>
      </c>
      <c r="E13" s="75">
        <v>4601</v>
      </c>
      <c r="F13" s="76">
        <v>8.9</v>
      </c>
      <c r="G13" s="77">
        <v>40791</v>
      </c>
    </row>
    <row r="14" spans="1:10" ht="14.45" x14ac:dyDescent="0.35">
      <c r="B14" s="73" t="s">
        <v>32</v>
      </c>
      <c r="C14" s="74">
        <v>44064</v>
      </c>
      <c r="D14" s="75">
        <v>47741</v>
      </c>
      <c r="E14" s="75">
        <v>9697</v>
      </c>
      <c r="F14" s="76">
        <v>9.5</v>
      </c>
      <c r="G14" s="77">
        <v>91805</v>
      </c>
    </row>
    <row r="15" spans="1:10" ht="14.45" x14ac:dyDescent="0.35">
      <c r="B15" s="73" t="s">
        <v>33</v>
      </c>
      <c r="C15" s="74">
        <v>20866</v>
      </c>
      <c r="D15" s="75">
        <v>39310</v>
      </c>
      <c r="E15" s="75">
        <v>6428</v>
      </c>
      <c r="F15" s="76">
        <v>9.4</v>
      </c>
      <c r="G15" s="77">
        <v>60176</v>
      </c>
    </row>
    <row r="16" spans="1:10" ht="14.45" x14ac:dyDescent="0.35">
      <c r="B16" s="73" t="s">
        <v>34</v>
      </c>
      <c r="C16" s="74">
        <v>21470</v>
      </c>
      <c r="D16" s="75">
        <v>26105</v>
      </c>
      <c r="E16" s="75">
        <v>7951</v>
      </c>
      <c r="F16" s="76">
        <v>6</v>
      </c>
      <c r="G16" s="77">
        <v>47575</v>
      </c>
    </row>
    <row r="17" spans="2:24" ht="14.45" x14ac:dyDescent="0.35">
      <c r="B17" s="73" t="s">
        <v>35</v>
      </c>
      <c r="C17" s="74">
        <v>16422</v>
      </c>
      <c r="D17" s="75">
        <v>23524</v>
      </c>
      <c r="E17" s="75">
        <v>5643</v>
      </c>
      <c r="F17" s="76">
        <v>7.1</v>
      </c>
      <c r="G17" s="77">
        <v>39946</v>
      </c>
    </row>
    <row r="18" spans="2:24" ht="14.45" x14ac:dyDescent="0.35">
      <c r="B18" s="73" t="s">
        <v>36</v>
      </c>
      <c r="C18" s="74">
        <v>116602</v>
      </c>
      <c r="D18" s="75">
        <v>111127</v>
      </c>
      <c r="E18" s="75">
        <v>10639</v>
      </c>
      <c r="F18" s="76">
        <v>21.4</v>
      </c>
      <c r="G18" s="77">
        <v>227729</v>
      </c>
    </row>
    <row r="19" spans="2:24" ht="14.45" x14ac:dyDescent="0.35">
      <c r="B19" s="73" t="s">
        <v>37</v>
      </c>
      <c r="C19" s="74">
        <v>15270</v>
      </c>
      <c r="D19" s="75">
        <v>22269</v>
      </c>
      <c r="E19" s="75">
        <v>4897</v>
      </c>
      <c r="F19" s="76">
        <f>G19/E19</f>
        <v>7.6657137022666939</v>
      </c>
      <c r="G19" s="77">
        <v>37539</v>
      </c>
    </row>
    <row r="20" spans="2:24" ht="14.45" x14ac:dyDescent="0.35">
      <c r="B20" s="73" t="s">
        <v>38</v>
      </c>
      <c r="C20" s="74">
        <v>31062</v>
      </c>
      <c r="D20" s="75">
        <v>42299</v>
      </c>
      <c r="E20" s="75">
        <v>5422</v>
      </c>
      <c r="F20" s="76">
        <v>13.5302471412763</v>
      </c>
      <c r="G20" s="77">
        <v>73361</v>
      </c>
    </row>
    <row r="21" spans="2:24" ht="14.45" x14ac:dyDescent="0.35">
      <c r="B21" s="73" t="s">
        <v>39</v>
      </c>
      <c r="C21" s="74">
        <v>19357</v>
      </c>
      <c r="D21" s="75">
        <v>27180</v>
      </c>
      <c r="E21" s="75">
        <v>4884</v>
      </c>
      <c r="F21" s="78">
        <f>+(C21+D21)/E21</f>
        <v>9.5284602784602779</v>
      </c>
      <c r="G21" s="77">
        <f>C21+D21</f>
        <v>46537</v>
      </c>
    </row>
    <row r="22" spans="2:24" ht="14.45" x14ac:dyDescent="0.35">
      <c r="B22" s="73" t="s">
        <v>40</v>
      </c>
      <c r="C22" s="74">
        <v>38430</v>
      </c>
      <c r="D22" s="75">
        <v>33577</v>
      </c>
      <c r="E22" s="75">
        <v>8181</v>
      </c>
      <c r="F22" s="76">
        <v>8.8000000000000007</v>
      </c>
      <c r="G22" s="77">
        <v>72007</v>
      </c>
    </row>
    <row r="23" spans="2:24" ht="14.45" x14ac:dyDescent="0.35">
      <c r="B23" s="73">
        <v>2012</v>
      </c>
      <c r="C23" s="74">
        <v>74543</v>
      </c>
      <c r="D23" s="75">
        <v>56271</v>
      </c>
      <c r="E23" s="75">
        <v>8252</v>
      </c>
      <c r="F23" s="76">
        <v>10.462</v>
      </c>
      <c r="G23" s="77">
        <v>130814</v>
      </c>
    </row>
    <row r="24" spans="2:24" ht="14.45" x14ac:dyDescent="0.35">
      <c r="B24" s="73">
        <v>2013</v>
      </c>
      <c r="C24" s="74">
        <v>13437</v>
      </c>
      <c r="D24" s="75">
        <v>15639</v>
      </c>
      <c r="E24" s="75">
        <v>2936</v>
      </c>
      <c r="F24" s="76">
        <v>9.9</v>
      </c>
      <c r="G24" s="77">
        <v>29076</v>
      </c>
    </row>
    <row r="25" spans="2:24" ht="14.45" x14ac:dyDescent="0.35">
      <c r="B25" s="73">
        <v>2014</v>
      </c>
      <c r="C25" s="74">
        <v>17320</v>
      </c>
      <c r="D25" s="75">
        <v>18805</v>
      </c>
      <c r="E25" s="75">
        <v>3257</v>
      </c>
      <c r="F25" s="76">
        <v>11.1</v>
      </c>
      <c r="G25" s="77">
        <v>36125</v>
      </c>
    </row>
    <row r="26" spans="2:24" ht="14.45" x14ac:dyDescent="0.35">
      <c r="B26" s="73">
        <v>2015</v>
      </c>
      <c r="C26" s="74">
        <v>21582</v>
      </c>
      <c r="D26" s="75">
        <v>16000</v>
      </c>
      <c r="E26" s="75">
        <v>5442</v>
      </c>
      <c r="F26" s="78">
        <v>7.6</v>
      </c>
      <c r="G26" s="77">
        <v>41515</v>
      </c>
    </row>
    <row r="27" spans="2:24" ht="14.45" x14ac:dyDescent="0.35">
      <c r="B27" s="73">
        <v>2016</v>
      </c>
      <c r="C27" s="74">
        <v>31003</v>
      </c>
      <c r="D27" s="75">
        <v>31905</v>
      </c>
      <c r="E27" s="75">
        <v>4906</v>
      </c>
      <c r="F27" s="78">
        <v>12.82</v>
      </c>
      <c r="G27" s="77">
        <v>62909</v>
      </c>
    </row>
    <row r="28" spans="2:24" ht="18.600000000000001" x14ac:dyDescent="0.45">
      <c r="B28" s="73">
        <v>2017</v>
      </c>
      <c r="C28" s="74">
        <v>113422</v>
      </c>
      <c r="D28" s="75">
        <v>48941</v>
      </c>
      <c r="E28" s="75">
        <v>7846</v>
      </c>
      <c r="F28" s="78">
        <f>G28/E28</f>
        <v>20.693729288809585</v>
      </c>
      <c r="G28" s="77">
        <v>162363</v>
      </c>
      <c r="J28" s="79" t="s">
        <v>41</v>
      </c>
    </row>
    <row r="29" spans="2:24" ht="14.45" x14ac:dyDescent="0.35">
      <c r="B29" s="73">
        <v>2018</v>
      </c>
      <c r="C29" s="74">
        <v>8804.86</v>
      </c>
      <c r="D29" s="75">
        <v>10675.71</v>
      </c>
      <c r="E29" s="75">
        <v>3220</v>
      </c>
      <c r="F29" s="78">
        <f>G29/E29</f>
        <v>6.0498664596273288</v>
      </c>
      <c r="G29" s="77">
        <f>D29+C29</f>
        <v>19480.57</v>
      </c>
    </row>
    <row r="30" spans="2:24" ht="14.45" x14ac:dyDescent="0.35">
      <c r="B30" s="73">
        <v>2019</v>
      </c>
      <c r="C30" s="74">
        <v>22945.936499999996</v>
      </c>
      <c r="D30" s="75">
        <v>22973.535400000117</v>
      </c>
      <c r="E30" s="75">
        <v>7526</v>
      </c>
      <c r="F30" s="78">
        <f>G30/E30</f>
        <v>6.1014445787935312</v>
      </c>
      <c r="G30" s="77">
        <f>D30+C30</f>
        <v>45919.471900000113</v>
      </c>
    </row>
    <row r="31" spans="2:24" ht="18.600000000000001" x14ac:dyDescent="0.45">
      <c r="B31" s="73">
        <v>2020</v>
      </c>
      <c r="C31" s="74">
        <v>31060</v>
      </c>
      <c r="D31" s="75">
        <v>24596</v>
      </c>
      <c r="E31" s="75">
        <v>4865</v>
      </c>
      <c r="F31" s="78">
        <f>G31/E31</f>
        <v>11.440082219938335</v>
      </c>
      <c r="G31" s="77">
        <f>D31+C31</f>
        <v>55656</v>
      </c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</row>
    <row r="32" spans="2:24" ht="18.600000000000001" x14ac:dyDescent="0.45">
      <c r="B32" s="73">
        <v>2021</v>
      </c>
      <c r="C32" s="80">
        <v>77026.8</v>
      </c>
      <c r="D32" s="75">
        <v>74937.3</v>
      </c>
      <c r="E32" s="75">
        <v>5989</v>
      </c>
      <c r="F32" s="78">
        <f t="shared" ref="F32:F33" si="0">G32/E32</f>
        <v>25.37386875939222</v>
      </c>
      <c r="G32" s="77">
        <f t="shared" ref="G32:G33" si="1">D32+C32</f>
        <v>151964.1</v>
      </c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</row>
    <row r="33" spans="2:24" ht="18.600000000000001" x14ac:dyDescent="0.45">
      <c r="B33" s="73">
        <v>2022</v>
      </c>
      <c r="C33" s="80">
        <f>Incendi_dati_2022!D24</f>
        <v>35466.800000000003</v>
      </c>
      <c r="D33" s="75">
        <f>Incendi_dati_2022!E24</f>
        <v>36220.199999999997</v>
      </c>
      <c r="E33" s="75">
        <f>Incendi_dati_2022!C24</f>
        <v>6529</v>
      </c>
      <c r="F33" s="78">
        <f t="shared" si="0"/>
        <v>10.979782508806862</v>
      </c>
      <c r="G33" s="77">
        <f t="shared" si="1"/>
        <v>71687</v>
      </c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</row>
    <row r="34" spans="2:24" ht="18.600000000000001" x14ac:dyDescent="0.45">
      <c r="B34" s="81"/>
      <c r="C34" s="82"/>
      <c r="D34" s="82"/>
      <c r="E34" s="82"/>
      <c r="F34" s="83"/>
      <c r="G34" s="82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</row>
    <row r="35" spans="2:24" ht="14.45" x14ac:dyDescent="0.35">
      <c r="B35" s="70" t="s">
        <v>42</v>
      </c>
      <c r="C35" s="84">
        <f>(SUM(C11:D33))/COUNTA(C11:C33)</f>
        <v>75309.397473913064</v>
      </c>
    </row>
    <row r="36" spans="2:24" ht="14.45" x14ac:dyDescent="0.35">
      <c r="E36" s="85">
        <f>E33-E32</f>
        <v>540</v>
      </c>
      <c r="F36" s="86">
        <f>AVERAGE(F5:F33)</f>
        <v>11.287765342667969</v>
      </c>
      <c r="G36" s="84">
        <f>AVERAGE(G5:G33)</f>
        <v>84850.832479310353</v>
      </c>
    </row>
    <row r="37" spans="2:24" ht="14.45" x14ac:dyDescent="0.35">
      <c r="B37" s="70" t="s">
        <v>43</v>
      </c>
      <c r="C37" s="84">
        <f>C33+D33</f>
        <v>71687</v>
      </c>
    </row>
    <row r="39" spans="2:24" ht="14.45" x14ac:dyDescent="0.35">
      <c r="C39" s="85">
        <f>C33-C32</f>
        <v>-41560</v>
      </c>
      <c r="D39" s="85">
        <f>D33-D32</f>
        <v>-38717.100000000006</v>
      </c>
    </row>
    <row r="40" spans="2:24" ht="14.45" x14ac:dyDescent="0.35">
      <c r="C40" s="85">
        <f>C39*(-1)</f>
        <v>41560</v>
      </c>
      <c r="D40" s="85">
        <f>D39*(-1)</f>
        <v>38717.100000000006</v>
      </c>
    </row>
    <row r="41" spans="2:24" ht="14.45" x14ac:dyDescent="0.35">
      <c r="C41" s="87">
        <f>C40/C32</f>
        <v>0.53955246745288654</v>
      </c>
      <c r="D41" s="87">
        <f>D40/D32</f>
        <v>0.51665992769955693</v>
      </c>
    </row>
    <row r="50" spans="11:11" x14ac:dyDescent="0.25">
      <c r="K50" s="70" t="s">
        <v>44</v>
      </c>
    </row>
  </sheetData>
  <mergeCells count="1">
    <mergeCell ref="A1:D1"/>
  </mergeCells>
  <conditionalFormatting sqref="C5:C33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{7C1C17A6-2D05-4A23-99A0-2EA5995CD0AD}</x14:id>
        </ext>
      </extLst>
    </cfRule>
  </conditionalFormatting>
  <conditionalFormatting sqref="D5:D3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{34A39E5D-E9D3-4B30-B7D6-0A6D86B91623}</x14:id>
        </ext>
      </extLst>
    </cfRule>
  </conditionalFormatting>
  <conditionalFormatting sqref="E5:E33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{E780B8C8-3498-4E13-82C2-6863DB3FEAF1}</x14:id>
        </ext>
      </extLst>
    </cfRule>
  </conditionalFormatting>
  <conditionalFormatting sqref="G5:G33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{562AC596-F251-437B-9920-D87E5ECD5690}</x14:id>
        </ext>
      </extLst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C1C17A6-2D05-4A23-99A0-2EA5995CD0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C5:C33</xm:sqref>
        </x14:conditionalFormatting>
        <x14:conditionalFormatting xmlns:xm="http://schemas.microsoft.com/office/excel/2006/main">
          <x14:cfRule type="dataBar" id="{34A39E5D-E9D3-4B30-B7D6-0A6D86B916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D5:D33</xm:sqref>
        </x14:conditionalFormatting>
        <x14:conditionalFormatting xmlns:xm="http://schemas.microsoft.com/office/excel/2006/main">
          <x14:cfRule type="dataBar" id="{E780B8C8-3498-4E13-82C2-6863DB3FEA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E5:E33</xm:sqref>
        </x14:conditionalFormatting>
        <x14:conditionalFormatting xmlns:xm="http://schemas.microsoft.com/office/excel/2006/main">
          <x14:cfRule type="dataBar" id="{562AC596-F251-437B-9920-D87E5ECD56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G5:G33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36"/>
  <sheetViews>
    <sheetView topLeftCell="C5" zoomScale="80" zoomScaleNormal="80" workbookViewId="0">
      <selection activeCell="C6" sqref="C6"/>
    </sheetView>
  </sheetViews>
  <sheetFormatPr defaultColWidth="8.7109375" defaultRowHeight="15" x14ac:dyDescent="0.25"/>
  <cols>
    <col min="1" max="2" width="8.7109375" style="27"/>
    <col min="3" max="3" width="83.28515625" style="27" customWidth="1"/>
    <col min="4" max="16384" width="8.7109375" style="27"/>
  </cols>
  <sheetData>
    <row r="3" spans="3:3" ht="14.45" x14ac:dyDescent="0.35">
      <c r="C3" s="68"/>
    </row>
    <row r="5" spans="3:3" ht="15.75" x14ac:dyDescent="0.25">
      <c r="C5" s="69" t="s">
        <v>45</v>
      </c>
    </row>
    <row r="36" spans="3:3" ht="14.45" x14ac:dyDescent="0.35">
      <c r="C36" s="27" t="s">
        <v>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opLeftCell="B1" zoomScale="80" zoomScaleNormal="80" workbookViewId="0">
      <selection activeCell="N11" sqref="N11"/>
    </sheetView>
  </sheetViews>
  <sheetFormatPr defaultColWidth="8.7109375" defaultRowHeight="15" x14ac:dyDescent="0.25"/>
  <cols>
    <col min="1" max="1" width="8.7109375" style="27"/>
    <col min="2" max="2" width="21.7109375" style="27" bestFit="1" customWidth="1"/>
    <col min="3" max="3" width="22.42578125" style="27" bestFit="1" customWidth="1"/>
    <col min="4" max="4" width="20.140625" style="27" bestFit="1" customWidth="1"/>
    <col min="5" max="5" width="26.140625" style="27" customWidth="1"/>
    <col min="6" max="6" width="20.140625" style="27" customWidth="1"/>
    <col min="7" max="7" width="20.7109375" style="27" customWidth="1"/>
    <col min="8" max="11" width="11.28515625" style="27" customWidth="1"/>
    <col min="12" max="16384" width="8.7109375" style="27"/>
  </cols>
  <sheetData>
    <row r="2" spans="1:12" ht="43.5" x14ac:dyDescent="0.35">
      <c r="B2" s="28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9" t="s">
        <v>51</v>
      </c>
      <c r="H2" s="30" t="s">
        <v>52</v>
      </c>
      <c r="I2" s="30" t="s">
        <v>53</v>
      </c>
      <c r="J2" s="30" t="s">
        <v>54</v>
      </c>
      <c r="K2" s="30" t="s">
        <v>55</v>
      </c>
      <c r="L2" s="30" t="s">
        <v>56</v>
      </c>
    </row>
    <row r="3" spans="1:12" ht="14.45" x14ac:dyDescent="0.35">
      <c r="A3" s="27">
        <v>6</v>
      </c>
      <c r="B3" s="28" t="s">
        <v>57</v>
      </c>
      <c r="C3" s="31">
        <v>198</v>
      </c>
      <c r="D3" s="32">
        <v>5277.9</v>
      </c>
      <c r="E3" s="32">
        <v>1212.4000000000001</v>
      </c>
      <c r="F3" s="33">
        <v>6490.3</v>
      </c>
      <c r="G3" s="34">
        <v>2.8</v>
      </c>
      <c r="H3" s="27">
        <v>793248</v>
      </c>
      <c r="I3" s="35">
        <f t="shared" ref="I3:I24" si="0">(F3/H3)*10</f>
        <v>8.1819304933639925E-2</v>
      </c>
      <c r="J3" s="27">
        <v>332556</v>
      </c>
      <c r="K3" s="35">
        <f t="shared" ref="K3:K24" si="1">(D3/J3)*10</f>
        <v>0.15870710496878718</v>
      </c>
      <c r="L3" s="27" t="str">
        <f t="shared" ref="L3:L18" si="2">LEFT(B3,3)</f>
        <v>Fri</v>
      </c>
    </row>
    <row r="4" spans="1:12" ht="14.45" x14ac:dyDescent="0.35">
      <c r="A4" s="27">
        <v>8</v>
      </c>
      <c r="B4" s="28" t="s">
        <v>58</v>
      </c>
      <c r="C4" s="31">
        <v>423</v>
      </c>
      <c r="D4" s="32">
        <v>5058.3</v>
      </c>
      <c r="E4" s="32">
        <v>1458.5</v>
      </c>
      <c r="F4" s="33">
        <v>6516.8</v>
      </c>
      <c r="G4" s="34">
        <v>15.4</v>
      </c>
      <c r="H4" s="27">
        <v>541615</v>
      </c>
      <c r="I4" s="35">
        <f t="shared" si="0"/>
        <v>0.12032163067861859</v>
      </c>
      <c r="J4" s="27">
        <v>343160</v>
      </c>
      <c r="K4" s="35">
        <f t="shared" si="1"/>
        <v>0.14740354353654272</v>
      </c>
      <c r="L4" s="27" t="str">
        <f t="shared" si="2"/>
        <v>Lig</v>
      </c>
    </row>
    <row r="5" spans="1:12" ht="14.45" x14ac:dyDescent="0.35">
      <c r="A5" s="27">
        <v>16</v>
      </c>
      <c r="B5" s="28" t="s">
        <v>59</v>
      </c>
      <c r="C5" s="31">
        <v>1083</v>
      </c>
      <c r="D5" s="32">
        <v>8780.4</v>
      </c>
      <c r="E5" s="32">
        <v>15780.7</v>
      </c>
      <c r="F5" s="33">
        <v>24561.1</v>
      </c>
      <c r="G5" s="34">
        <v>14.6</v>
      </c>
      <c r="H5" s="27">
        <v>2409945</v>
      </c>
      <c r="I5" s="35">
        <f t="shared" si="0"/>
        <v>0.10191560388307616</v>
      </c>
      <c r="J5" s="27">
        <v>626140</v>
      </c>
      <c r="K5" s="35">
        <f t="shared" si="1"/>
        <v>0.14023061935030504</v>
      </c>
      <c r="L5" s="27" t="str">
        <f t="shared" si="2"/>
        <v>Sar</v>
      </c>
    </row>
    <row r="6" spans="1:12" ht="14.45" x14ac:dyDescent="0.35">
      <c r="A6" s="27">
        <v>11</v>
      </c>
      <c r="B6" s="28" t="s">
        <v>60</v>
      </c>
      <c r="C6" s="31">
        <v>380</v>
      </c>
      <c r="D6" s="32">
        <v>1740</v>
      </c>
      <c r="E6" s="32">
        <v>888</v>
      </c>
      <c r="F6" s="33">
        <v>2628</v>
      </c>
      <c r="G6" s="34">
        <v>6.9</v>
      </c>
      <c r="H6" s="27">
        <v>446043.99999999994</v>
      </c>
      <c r="I6" s="35">
        <f t="shared" si="0"/>
        <v>5.8917954282537155E-2</v>
      </c>
      <c r="J6" s="27">
        <v>153248</v>
      </c>
      <c r="K6" s="35">
        <f t="shared" si="1"/>
        <v>0.11354144915431197</v>
      </c>
      <c r="L6" s="27" t="str">
        <f t="shared" si="2"/>
        <v>Mol</v>
      </c>
    </row>
    <row r="7" spans="1:12" ht="14.45" x14ac:dyDescent="0.35">
      <c r="A7" s="27">
        <v>15</v>
      </c>
      <c r="B7" s="28" t="s">
        <v>61</v>
      </c>
      <c r="C7" s="31">
        <v>990</v>
      </c>
      <c r="D7" s="32">
        <v>1234.4000000000001</v>
      </c>
      <c r="E7" s="32">
        <v>8307.1</v>
      </c>
      <c r="F7" s="33">
        <v>9548.5</v>
      </c>
      <c r="G7" s="34">
        <v>9.6</v>
      </c>
      <c r="H7" s="27">
        <v>1954052</v>
      </c>
      <c r="I7" s="35">
        <f t="shared" si="0"/>
        <v>4.8865127437754986E-2</v>
      </c>
      <c r="J7" s="27">
        <v>142349</v>
      </c>
      <c r="K7" s="35">
        <f t="shared" si="1"/>
        <v>8.6716450414123042E-2</v>
      </c>
      <c r="L7" s="27" t="str">
        <f t="shared" si="2"/>
        <v>Pug</v>
      </c>
    </row>
    <row r="8" spans="1:12" ht="14.45" x14ac:dyDescent="0.35">
      <c r="A8" s="27">
        <v>4</v>
      </c>
      <c r="B8" s="28" t="s">
        <v>62</v>
      </c>
      <c r="C8" s="31">
        <v>685</v>
      </c>
      <c r="D8" s="32">
        <v>3055.8</v>
      </c>
      <c r="E8" s="32">
        <v>626.79999999999995</v>
      </c>
      <c r="F8" s="33">
        <v>3682.6</v>
      </c>
      <c r="G8" s="34">
        <v>9.5</v>
      </c>
      <c r="H8" s="27">
        <v>1367060</v>
      </c>
      <c r="I8" s="35">
        <f t="shared" si="0"/>
        <v>2.6938100741737744E-2</v>
      </c>
      <c r="J8" s="27">
        <v>403927</v>
      </c>
      <c r="K8" s="35">
        <f t="shared" si="1"/>
        <v>7.5652283704728832E-2</v>
      </c>
      <c r="L8" s="27" t="str">
        <f t="shared" si="2"/>
        <v>Cam</v>
      </c>
    </row>
    <row r="9" spans="1:12" ht="14.45" x14ac:dyDescent="0.35">
      <c r="A9" s="27">
        <v>17</v>
      </c>
      <c r="B9" s="28" t="s">
        <v>63</v>
      </c>
      <c r="C9" s="31">
        <v>571</v>
      </c>
      <c r="D9" s="32">
        <v>2064.8000000000002</v>
      </c>
      <c r="E9" s="32">
        <v>1771.2</v>
      </c>
      <c r="F9" s="33">
        <v>3835.9</v>
      </c>
      <c r="G9" s="34">
        <v>6.7</v>
      </c>
      <c r="H9" s="27">
        <v>2583255</v>
      </c>
      <c r="I9" s="35">
        <f t="shared" si="0"/>
        <v>1.484909542418383E-2</v>
      </c>
      <c r="J9" s="27">
        <v>285489</v>
      </c>
      <c r="K9" s="35">
        <f t="shared" si="1"/>
        <v>7.232502828480257E-2</v>
      </c>
      <c r="L9" s="27" t="str">
        <f t="shared" si="2"/>
        <v>Sic</v>
      </c>
    </row>
    <row r="10" spans="1:12" ht="14.45" x14ac:dyDescent="0.35">
      <c r="A10" s="27">
        <v>10</v>
      </c>
      <c r="B10" s="28" t="s">
        <v>64</v>
      </c>
      <c r="C10" s="31">
        <v>486</v>
      </c>
      <c r="D10" s="32">
        <v>1123.5999999999999</v>
      </c>
      <c r="E10" s="32">
        <v>588.79999999999995</v>
      </c>
      <c r="F10" s="33">
        <v>1712.4</v>
      </c>
      <c r="G10" s="34">
        <v>3.5</v>
      </c>
      <c r="H10" s="27">
        <v>934429.00000000012</v>
      </c>
      <c r="I10" s="35">
        <f t="shared" si="0"/>
        <v>1.8325629876641242E-2</v>
      </c>
      <c r="J10" s="27">
        <v>291767</v>
      </c>
      <c r="K10" s="35">
        <f t="shared" si="1"/>
        <v>3.8510181069140781E-2</v>
      </c>
      <c r="L10" s="27" t="str">
        <f t="shared" si="2"/>
        <v>Mar</v>
      </c>
    </row>
    <row r="11" spans="1:12" ht="14.45" x14ac:dyDescent="0.35">
      <c r="A11" s="27">
        <v>2</v>
      </c>
      <c r="B11" s="28" t="s">
        <v>65</v>
      </c>
      <c r="C11" s="31">
        <v>147</v>
      </c>
      <c r="D11" s="32">
        <v>721.5</v>
      </c>
      <c r="E11" s="32">
        <v>1050</v>
      </c>
      <c r="F11" s="33">
        <v>1771.6</v>
      </c>
      <c r="G11" s="34">
        <v>12.1</v>
      </c>
      <c r="H11" s="27">
        <v>1007311</v>
      </c>
      <c r="I11" s="35">
        <f t="shared" si="0"/>
        <v>1.7587418384193164E-2</v>
      </c>
      <c r="J11" s="27">
        <v>288020</v>
      </c>
      <c r="K11" s="35">
        <f t="shared" si="1"/>
        <v>2.5050343726130131E-2</v>
      </c>
      <c r="L11" s="27" t="str">
        <f t="shared" si="2"/>
        <v>Bas</v>
      </c>
    </row>
    <row r="12" spans="1:12" ht="14.45" x14ac:dyDescent="0.35">
      <c r="A12" s="27">
        <v>21</v>
      </c>
      <c r="B12" s="28" t="s">
        <v>66</v>
      </c>
      <c r="C12" s="31">
        <v>97</v>
      </c>
      <c r="D12" s="32">
        <v>984.5</v>
      </c>
      <c r="E12" s="32">
        <v>113.6</v>
      </c>
      <c r="F12" s="33">
        <v>1098.0999999999999</v>
      </c>
      <c r="G12" s="34">
        <v>11.3</v>
      </c>
      <c r="H12" s="27">
        <v>1834537</v>
      </c>
      <c r="I12" s="35">
        <f t="shared" si="0"/>
        <v>5.9857064752577901E-3</v>
      </c>
      <c r="J12" s="27">
        <v>416704</v>
      </c>
      <c r="K12" s="35">
        <f t="shared" si="1"/>
        <v>2.3625883120872368E-2</v>
      </c>
      <c r="L12" s="27" t="str">
        <f t="shared" si="2"/>
        <v>Ven</v>
      </c>
    </row>
    <row r="13" spans="1:12" ht="14.45" x14ac:dyDescent="0.35">
      <c r="A13" s="27">
        <v>19</v>
      </c>
      <c r="B13" s="28" t="s">
        <v>67</v>
      </c>
      <c r="C13" s="31">
        <v>122</v>
      </c>
      <c r="D13" s="32">
        <v>863.6</v>
      </c>
      <c r="E13" s="32">
        <v>474.2</v>
      </c>
      <c r="F13" s="33">
        <v>1337.8</v>
      </c>
      <c r="G13" s="34">
        <v>11</v>
      </c>
      <c r="H13" s="27">
        <v>846421.99999999988</v>
      </c>
      <c r="I13" s="35">
        <f t="shared" si="0"/>
        <v>1.5805354775750159E-2</v>
      </c>
      <c r="J13" s="27">
        <v>390305</v>
      </c>
      <c r="K13" s="35">
        <f t="shared" si="1"/>
        <v>2.2126285853371081E-2</v>
      </c>
      <c r="L13" s="27" t="str">
        <f t="shared" si="2"/>
        <v>Umb</v>
      </c>
    </row>
    <row r="14" spans="1:12" ht="14.45" x14ac:dyDescent="0.35">
      <c r="A14" s="27">
        <v>7</v>
      </c>
      <c r="B14" s="28" t="s">
        <v>68</v>
      </c>
      <c r="C14" s="31">
        <v>105</v>
      </c>
      <c r="D14" s="32">
        <v>1151.3</v>
      </c>
      <c r="E14" s="32">
        <v>195.4</v>
      </c>
      <c r="F14" s="33">
        <v>1346.7</v>
      </c>
      <c r="G14" s="34">
        <v>12.8</v>
      </c>
      <c r="H14" s="27">
        <v>1723172</v>
      </c>
      <c r="I14" s="35">
        <f t="shared" si="0"/>
        <v>7.8152384091663522E-3</v>
      </c>
      <c r="J14" s="27">
        <v>560236</v>
      </c>
      <c r="K14" s="35">
        <f t="shared" si="1"/>
        <v>2.0550268101300166E-2</v>
      </c>
      <c r="L14" s="27" t="str">
        <f t="shared" si="2"/>
        <v>Laz</v>
      </c>
    </row>
    <row r="15" spans="1:12" ht="14.45" x14ac:dyDescent="0.35">
      <c r="A15" s="27">
        <v>9</v>
      </c>
      <c r="B15" s="28" t="s">
        <v>69</v>
      </c>
      <c r="C15" s="31">
        <v>243</v>
      </c>
      <c r="D15" s="32">
        <v>1049.2</v>
      </c>
      <c r="E15" s="32">
        <v>140.19999999999999</v>
      </c>
      <c r="F15" s="33">
        <v>1189.4000000000001</v>
      </c>
      <c r="G15" s="34">
        <v>4.9000000000000004</v>
      </c>
      <c r="H15" s="27">
        <v>2386310</v>
      </c>
      <c r="I15" s="35">
        <f t="shared" si="0"/>
        <v>4.984264408228605E-3</v>
      </c>
      <c r="J15" s="27">
        <v>621968</v>
      </c>
      <c r="K15" s="35">
        <f t="shared" si="1"/>
        <v>1.6869035062897126E-2</v>
      </c>
      <c r="L15" s="27" t="str">
        <f t="shared" si="2"/>
        <v>Lom</v>
      </c>
    </row>
    <row r="16" spans="1:12" ht="14.45" x14ac:dyDescent="0.35">
      <c r="A16" s="27">
        <v>14</v>
      </c>
      <c r="B16" s="28" t="s">
        <v>70</v>
      </c>
      <c r="C16" s="31">
        <v>286</v>
      </c>
      <c r="D16" s="32">
        <v>1349.9</v>
      </c>
      <c r="E16" s="32">
        <v>3110.2</v>
      </c>
      <c r="F16" s="33">
        <v>4460.1000000000004</v>
      </c>
      <c r="G16" s="34">
        <v>15.6</v>
      </c>
      <c r="H16" s="27">
        <v>2538670</v>
      </c>
      <c r="I16" s="35">
        <f t="shared" si="0"/>
        <v>1.7568648150409469E-2</v>
      </c>
      <c r="J16" s="27">
        <v>890433</v>
      </c>
      <c r="K16" s="35">
        <f t="shared" si="1"/>
        <v>1.5160040115314685E-2</v>
      </c>
      <c r="L16" s="27" t="str">
        <f t="shared" si="2"/>
        <v>Pie</v>
      </c>
    </row>
    <row r="17" spans="1:12" ht="14.45" x14ac:dyDescent="0.35">
      <c r="A17" s="27">
        <v>5</v>
      </c>
      <c r="B17" s="28" t="s">
        <v>71</v>
      </c>
      <c r="C17" s="31">
        <v>412</v>
      </c>
      <c r="D17" s="32">
        <v>413.1</v>
      </c>
      <c r="E17" s="32">
        <v>132.4</v>
      </c>
      <c r="F17" s="33">
        <v>545.5</v>
      </c>
      <c r="G17" s="34">
        <v>8.9</v>
      </c>
      <c r="H17" s="27">
        <v>2250143</v>
      </c>
      <c r="I17" s="35">
        <f t="shared" si="0"/>
        <v>2.4242903673233215E-3</v>
      </c>
      <c r="J17" s="27">
        <v>584901</v>
      </c>
      <c r="K17" s="35">
        <f t="shared" si="1"/>
        <v>7.0627336933942672E-3</v>
      </c>
      <c r="L17" s="27" t="str">
        <f t="shared" si="2"/>
        <v>Emi</v>
      </c>
    </row>
    <row r="18" spans="1:12" x14ac:dyDescent="0.25">
      <c r="A18" s="27">
        <v>20</v>
      </c>
      <c r="B18" s="28" t="s">
        <v>72</v>
      </c>
      <c r="C18" s="31">
        <v>9</v>
      </c>
      <c r="D18" s="32">
        <v>51.9</v>
      </c>
      <c r="E18" s="32">
        <v>37.6</v>
      </c>
      <c r="F18" s="33">
        <v>89.5</v>
      </c>
      <c r="G18" s="34">
        <v>9.9</v>
      </c>
      <c r="H18" s="27">
        <v>326085</v>
      </c>
      <c r="I18" s="35">
        <f t="shared" si="0"/>
        <v>2.7446831347654756E-3</v>
      </c>
      <c r="J18" s="27">
        <v>99243</v>
      </c>
      <c r="K18" s="35">
        <f t="shared" si="1"/>
        <v>5.2295879810162933E-3</v>
      </c>
      <c r="L18" s="27" t="str">
        <f t="shared" si="2"/>
        <v>Val</v>
      </c>
    </row>
    <row r="19" spans="1:12" ht="14.45" x14ac:dyDescent="0.35">
      <c r="A19" s="27">
        <v>13</v>
      </c>
      <c r="B19" s="28" t="s">
        <v>73</v>
      </c>
      <c r="C19" s="31">
        <v>56</v>
      </c>
      <c r="D19" s="32">
        <v>175</v>
      </c>
      <c r="E19" s="32">
        <v>159.9</v>
      </c>
      <c r="F19" s="33">
        <v>334.9</v>
      </c>
      <c r="G19" s="34">
        <v>6</v>
      </c>
      <c r="H19" s="27">
        <v>620686</v>
      </c>
      <c r="I19" s="35">
        <f t="shared" si="0"/>
        <v>5.3956428854525472E-3</v>
      </c>
      <c r="J19" s="27">
        <v>373259</v>
      </c>
      <c r="K19" s="35">
        <f t="shared" si="1"/>
        <v>4.68843350059878E-3</v>
      </c>
      <c r="L19" s="27" t="s">
        <v>74</v>
      </c>
    </row>
    <row r="20" spans="1:12" ht="14.45" x14ac:dyDescent="0.35">
      <c r="A20" s="27">
        <v>1</v>
      </c>
      <c r="B20" s="28" t="s">
        <v>75</v>
      </c>
      <c r="C20" s="31">
        <v>43</v>
      </c>
      <c r="D20" s="32">
        <v>165.8</v>
      </c>
      <c r="E20" s="32">
        <v>121.1</v>
      </c>
      <c r="F20" s="33">
        <v>287.3</v>
      </c>
      <c r="G20" s="34">
        <v>6.7</v>
      </c>
      <c r="H20" s="27">
        <v>1083150</v>
      </c>
      <c r="I20" s="35">
        <f t="shared" si="0"/>
        <v>2.6524488759636249E-3</v>
      </c>
      <c r="J20" s="27">
        <v>411588</v>
      </c>
      <c r="K20" s="35">
        <f t="shared" si="1"/>
        <v>4.028300144804999E-3</v>
      </c>
      <c r="L20" s="27" t="str">
        <f>LEFT(B20,3)</f>
        <v>Abr</v>
      </c>
    </row>
    <row r="21" spans="1:12" ht="14.45" x14ac:dyDescent="0.35">
      <c r="A21" s="27">
        <v>18</v>
      </c>
      <c r="B21" s="28" t="s">
        <v>76</v>
      </c>
      <c r="C21" s="31">
        <v>40</v>
      </c>
      <c r="D21" s="32">
        <v>159.69999999999999</v>
      </c>
      <c r="E21" s="32">
        <v>2.2000000000000002</v>
      </c>
      <c r="F21" s="33">
        <v>161.9</v>
      </c>
      <c r="G21" s="34">
        <v>4</v>
      </c>
      <c r="H21" s="27">
        <v>2298744</v>
      </c>
      <c r="I21" s="35">
        <f t="shared" si="0"/>
        <v>7.0429765123911146E-4</v>
      </c>
      <c r="J21" s="27">
        <v>1035448</v>
      </c>
      <c r="K21" s="35">
        <f t="shared" si="1"/>
        <v>1.5423275722199472E-3</v>
      </c>
      <c r="L21" s="27" t="str">
        <f>LEFT(B21,3)</f>
        <v>Tos</v>
      </c>
    </row>
    <row r="22" spans="1:12" ht="14.45" x14ac:dyDescent="0.35">
      <c r="A22" s="27">
        <v>12</v>
      </c>
      <c r="B22" s="28" t="s">
        <v>77</v>
      </c>
      <c r="C22" s="31">
        <v>49</v>
      </c>
      <c r="D22" s="32">
        <v>30.4</v>
      </c>
      <c r="E22" s="32">
        <v>43</v>
      </c>
      <c r="F22" s="33">
        <v>73.400000000000006</v>
      </c>
      <c r="G22" s="34">
        <v>1.5</v>
      </c>
      <c r="H22" s="27">
        <v>739786</v>
      </c>
      <c r="I22" s="35">
        <f t="shared" si="0"/>
        <v>9.9217881928017043E-4</v>
      </c>
      <c r="J22" s="27">
        <v>339270</v>
      </c>
      <c r="K22" s="35">
        <f t="shared" si="1"/>
        <v>8.9604150086951392E-4</v>
      </c>
      <c r="L22" s="27" t="s">
        <v>78</v>
      </c>
    </row>
    <row r="23" spans="1:12" ht="14.45" x14ac:dyDescent="0.35">
      <c r="A23" s="27">
        <v>3</v>
      </c>
      <c r="B23" s="28" t="s">
        <v>79</v>
      </c>
      <c r="C23" s="31">
        <v>104</v>
      </c>
      <c r="D23" s="32">
        <v>16.899999999999999</v>
      </c>
      <c r="E23" s="32">
        <v>5.9</v>
      </c>
      <c r="F23" s="33">
        <v>22.8</v>
      </c>
      <c r="G23" s="34">
        <v>0.2</v>
      </c>
      <c r="H23" s="27">
        <v>1522161</v>
      </c>
      <c r="I23" s="35">
        <f t="shared" si="0"/>
        <v>1.497870461797405E-4</v>
      </c>
      <c r="J23" s="27">
        <v>495177</v>
      </c>
      <c r="K23" s="35">
        <f t="shared" si="1"/>
        <v>3.4129210363163071E-4</v>
      </c>
      <c r="L23" s="27" t="str">
        <f>LEFT(B23,3)</f>
        <v>Cal</v>
      </c>
    </row>
    <row r="24" spans="1:12" ht="14.45" x14ac:dyDescent="0.35">
      <c r="B24" s="36" t="s">
        <v>80</v>
      </c>
      <c r="C24" s="37">
        <v>6529</v>
      </c>
      <c r="D24" s="38">
        <v>35466.800000000003</v>
      </c>
      <c r="E24" s="38">
        <v>36220.199999999997</v>
      </c>
      <c r="F24" s="38">
        <v>71694</v>
      </c>
      <c r="G24" s="39">
        <v>174</v>
      </c>
      <c r="H24" s="27">
        <f>SUM(H3:H23)</f>
        <v>30206825</v>
      </c>
      <c r="I24" s="35">
        <f t="shared" si="0"/>
        <v>2.3734371288607791E-2</v>
      </c>
      <c r="J24" s="27">
        <f>SUM(J3:J23)</f>
        <v>9085188</v>
      </c>
      <c r="K24" s="35">
        <f t="shared" si="1"/>
        <v>3.9038047424004879E-2</v>
      </c>
    </row>
    <row r="25" spans="1:12" ht="14.45" x14ac:dyDescent="0.35">
      <c r="C25" s="40"/>
    </row>
    <row r="26" spans="1:12" ht="14.45" x14ac:dyDescent="0.35">
      <c r="D26" s="41">
        <f>D3/D24</f>
        <v>0.14881241047965982</v>
      </c>
      <c r="F26" s="42"/>
    </row>
  </sheetData>
  <conditionalFormatting sqref="D3:D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2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F2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3:K2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3.28515625" style="27" customWidth="1"/>
    <col min="2" max="2" width="14.28515625" style="27" customWidth="1"/>
    <col min="3" max="3" width="15.140625" style="27" customWidth="1"/>
    <col min="4" max="4" width="14.7109375" style="27" customWidth="1"/>
    <col min="5" max="16384" width="8.7109375" style="27"/>
  </cols>
  <sheetData>
    <row r="1" spans="1:4" ht="14.45" x14ac:dyDescent="0.35">
      <c r="A1" s="27" t="s">
        <v>81</v>
      </c>
    </row>
    <row r="2" spans="1:4" thickBot="1" x14ac:dyDescent="0.4"/>
    <row r="3" spans="1:4" thickBot="1" x14ac:dyDescent="0.4">
      <c r="A3" s="65"/>
      <c r="B3" s="60">
        <v>2019</v>
      </c>
      <c r="C3" s="60">
        <v>2020</v>
      </c>
      <c r="D3" s="60">
        <v>2021</v>
      </c>
    </row>
    <row r="4" spans="1:4" thickBot="1" x14ac:dyDescent="0.4">
      <c r="A4" s="63" t="s">
        <v>82</v>
      </c>
      <c r="B4" s="66">
        <v>5849</v>
      </c>
      <c r="C4" s="66">
        <v>5858</v>
      </c>
      <c r="D4" s="66">
        <v>5999</v>
      </c>
    </row>
    <row r="5" spans="1:4" thickBot="1" x14ac:dyDescent="0.4">
      <c r="A5" s="63" t="s">
        <v>83</v>
      </c>
      <c r="B5" s="66">
        <v>14143</v>
      </c>
      <c r="C5" s="66">
        <v>13623</v>
      </c>
      <c r="D5" s="66">
        <v>14176</v>
      </c>
    </row>
    <row r="6" spans="1:4" ht="14.45" x14ac:dyDescent="0.35">
      <c r="A6" s="64"/>
    </row>
    <row r="7" spans="1:4" ht="14.45" x14ac:dyDescent="0.35">
      <c r="A7" s="67" t="s">
        <v>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0.85546875" style="27" customWidth="1"/>
    <col min="2" max="2" width="12.7109375" style="27" customWidth="1"/>
    <col min="3" max="3" width="15.28515625" style="27" customWidth="1"/>
    <col min="4" max="4" width="14.28515625" style="27" customWidth="1"/>
    <col min="5" max="16384" width="8.7109375" style="27"/>
  </cols>
  <sheetData>
    <row r="1" spans="1:4" ht="14.45" x14ac:dyDescent="0.35">
      <c r="A1" s="27" t="s">
        <v>85</v>
      </c>
    </row>
    <row r="2" spans="1:4" thickBot="1" x14ac:dyDescent="0.4"/>
    <row r="3" spans="1:4" thickBot="1" x14ac:dyDescent="0.4">
      <c r="B3" s="59">
        <v>2019</v>
      </c>
      <c r="C3" s="60">
        <v>2020</v>
      </c>
      <c r="D3" s="60">
        <v>2021</v>
      </c>
    </row>
    <row r="4" spans="1:4" thickBot="1" x14ac:dyDescent="0.4">
      <c r="A4" s="61" t="s">
        <v>82</v>
      </c>
      <c r="B4" s="62">
        <v>23182</v>
      </c>
      <c r="C4" s="62">
        <v>21546</v>
      </c>
      <c r="D4" s="62">
        <v>21256</v>
      </c>
    </row>
    <row r="5" spans="1:4" thickBot="1" x14ac:dyDescent="0.4">
      <c r="A5" s="63" t="s">
        <v>83</v>
      </c>
      <c r="B5" s="62">
        <v>94889</v>
      </c>
      <c r="C5" s="62">
        <v>88583</v>
      </c>
      <c r="D5" s="62">
        <v>90452</v>
      </c>
    </row>
    <row r="6" spans="1:4" ht="14.45" x14ac:dyDescent="0.35">
      <c r="A6" s="64"/>
    </row>
    <row r="7" spans="1:4" ht="14.45" x14ac:dyDescent="0.35">
      <c r="A7" s="27" t="s">
        <v>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20" style="27" customWidth="1"/>
    <col min="2" max="2" width="9" style="27" bestFit="1" customWidth="1"/>
    <col min="3" max="3" width="10" style="27" bestFit="1" customWidth="1"/>
    <col min="4" max="4" width="8.7109375" style="27"/>
    <col min="5" max="5" width="8.140625" style="27" customWidth="1"/>
    <col min="6" max="6" width="33" style="27" customWidth="1"/>
    <col min="7" max="16384" width="8.7109375" style="27"/>
  </cols>
  <sheetData>
    <row r="1" spans="1:5" ht="14.45" x14ac:dyDescent="0.35">
      <c r="A1" s="44" t="s">
        <v>86</v>
      </c>
      <c r="B1" s="45"/>
      <c r="C1" s="45"/>
      <c r="D1" s="45"/>
    </row>
    <row r="2" spans="1:5" thickBot="1" x14ac:dyDescent="0.4"/>
    <row r="3" spans="1:5" ht="28.15" customHeight="1" x14ac:dyDescent="0.25">
      <c r="A3" s="104" t="s">
        <v>46</v>
      </c>
      <c r="B3" s="107" t="s">
        <v>87</v>
      </c>
      <c r="C3" s="108"/>
      <c r="D3" s="46"/>
      <c r="E3" s="46"/>
    </row>
    <row r="4" spans="1:5" ht="15.75" thickBot="1" x14ac:dyDescent="0.3">
      <c r="A4" s="105"/>
      <c r="B4" s="109"/>
      <c r="C4" s="110"/>
      <c r="E4" s="46"/>
    </row>
    <row r="5" spans="1:5" x14ac:dyDescent="0.25">
      <c r="A5" s="105"/>
      <c r="B5" s="54" t="s">
        <v>88</v>
      </c>
      <c r="C5" s="54" t="s">
        <v>89</v>
      </c>
      <c r="D5" s="46"/>
      <c r="E5" s="46"/>
    </row>
    <row r="6" spans="1:5" ht="30.75" thickBot="1" x14ac:dyDescent="0.3">
      <c r="A6" s="106"/>
      <c r="B6" s="48" t="s">
        <v>90</v>
      </c>
      <c r="C6" s="48" t="s">
        <v>90</v>
      </c>
      <c r="E6" s="46"/>
    </row>
    <row r="7" spans="1:5" thickBot="1" x14ac:dyDescent="0.4">
      <c r="A7" s="55"/>
      <c r="B7" s="56"/>
      <c r="C7" s="56"/>
      <c r="E7" s="46"/>
    </row>
    <row r="8" spans="1:5" thickBot="1" x14ac:dyDescent="0.4">
      <c r="A8" s="47" t="s">
        <v>70</v>
      </c>
      <c r="B8" s="57">
        <v>643</v>
      </c>
      <c r="C8" s="57">
        <v>1085</v>
      </c>
      <c r="D8" s="46"/>
      <c r="E8" s="46"/>
    </row>
    <row r="9" spans="1:5" thickBot="1" x14ac:dyDescent="0.4">
      <c r="A9" s="47" t="s">
        <v>91</v>
      </c>
      <c r="B9" s="57">
        <v>11</v>
      </c>
      <c r="C9" s="57">
        <v>21</v>
      </c>
      <c r="D9" s="46"/>
      <c r="E9" s="46"/>
    </row>
    <row r="10" spans="1:5" thickBot="1" x14ac:dyDescent="0.4">
      <c r="A10" s="47" t="s">
        <v>69</v>
      </c>
      <c r="B10" s="57">
        <v>604</v>
      </c>
      <c r="C10" s="57">
        <v>1151</v>
      </c>
      <c r="D10" s="46"/>
      <c r="E10" s="46"/>
    </row>
    <row r="11" spans="1:5" thickBot="1" x14ac:dyDescent="0.4">
      <c r="A11" s="47" t="s">
        <v>58</v>
      </c>
      <c r="B11" s="57">
        <v>209</v>
      </c>
      <c r="C11" s="57">
        <v>314</v>
      </c>
      <c r="D11" s="46"/>
      <c r="E11" s="46"/>
    </row>
    <row r="12" spans="1:5" thickBot="1" x14ac:dyDescent="0.4">
      <c r="A12" s="47" t="s">
        <v>77</v>
      </c>
      <c r="B12" s="57">
        <v>261</v>
      </c>
      <c r="C12" s="57">
        <v>408</v>
      </c>
      <c r="D12" s="46"/>
      <c r="E12" s="46"/>
    </row>
    <row r="13" spans="1:5" thickBot="1" x14ac:dyDescent="0.4">
      <c r="A13" s="47" t="s">
        <v>92</v>
      </c>
      <c r="B13" s="57">
        <v>217</v>
      </c>
      <c r="C13" s="57">
        <v>587</v>
      </c>
      <c r="D13" s="46"/>
      <c r="E13" s="46"/>
    </row>
    <row r="14" spans="1:5" thickBot="1" x14ac:dyDescent="0.4">
      <c r="A14" s="47" t="s">
        <v>66</v>
      </c>
      <c r="B14" s="57">
        <v>294</v>
      </c>
      <c r="C14" s="57">
        <v>547</v>
      </c>
      <c r="D14" s="46"/>
      <c r="E14" s="46"/>
    </row>
    <row r="15" spans="1:5" thickBot="1" x14ac:dyDescent="0.4">
      <c r="A15" s="47" t="s">
        <v>93</v>
      </c>
      <c r="B15" s="57">
        <v>228</v>
      </c>
      <c r="C15" s="57">
        <v>407</v>
      </c>
      <c r="D15" s="46"/>
      <c r="E15" s="46"/>
    </row>
    <row r="16" spans="1:5" thickBot="1" x14ac:dyDescent="0.4">
      <c r="A16" s="47" t="s">
        <v>94</v>
      </c>
      <c r="B16" s="57">
        <v>287</v>
      </c>
      <c r="C16" s="57">
        <v>547</v>
      </c>
      <c r="D16" s="46"/>
      <c r="E16" s="46"/>
    </row>
    <row r="17" spans="1:5" thickBot="1" x14ac:dyDescent="0.4">
      <c r="A17" s="47" t="s">
        <v>76</v>
      </c>
      <c r="B17" s="57">
        <v>910</v>
      </c>
      <c r="C17" s="57">
        <v>2654</v>
      </c>
      <c r="D17" s="46"/>
      <c r="E17" s="46"/>
    </row>
    <row r="18" spans="1:5" thickBot="1" x14ac:dyDescent="0.4">
      <c r="A18" s="47" t="s">
        <v>67</v>
      </c>
      <c r="B18" s="57">
        <v>269</v>
      </c>
      <c r="C18" s="57">
        <v>1550</v>
      </c>
      <c r="D18" s="46"/>
      <c r="E18" s="46"/>
    </row>
    <row r="19" spans="1:5" thickBot="1" x14ac:dyDescent="0.4">
      <c r="A19" s="47" t="s">
        <v>64</v>
      </c>
      <c r="B19" s="57">
        <v>110</v>
      </c>
      <c r="C19" s="57">
        <v>172</v>
      </c>
      <c r="D19" s="46"/>
      <c r="E19" s="46"/>
    </row>
    <row r="20" spans="1:5" thickBot="1" x14ac:dyDescent="0.4">
      <c r="A20" s="47" t="s">
        <v>68</v>
      </c>
      <c r="B20" s="57">
        <v>362</v>
      </c>
      <c r="C20" s="57">
        <v>738</v>
      </c>
      <c r="D20" s="46"/>
      <c r="E20" s="46"/>
    </row>
    <row r="21" spans="1:5" thickBot="1" x14ac:dyDescent="0.4">
      <c r="A21" s="47" t="s">
        <v>75</v>
      </c>
      <c r="B21" s="57">
        <v>166</v>
      </c>
      <c r="C21" s="57">
        <v>302</v>
      </c>
      <c r="D21" s="46"/>
      <c r="E21" s="46"/>
    </row>
    <row r="22" spans="1:5" thickBot="1" x14ac:dyDescent="0.4">
      <c r="A22" s="47" t="s">
        <v>60</v>
      </c>
      <c r="B22" s="57">
        <v>56</v>
      </c>
      <c r="C22" s="57">
        <v>109</v>
      </c>
      <c r="D22" s="46"/>
      <c r="E22" s="46"/>
    </row>
    <row r="23" spans="1:5" thickBot="1" x14ac:dyDescent="0.4">
      <c r="A23" s="47" t="s">
        <v>62</v>
      </c>
      <c r="B23" s="57">
        <v>370</v>
      </c>
      <c r="C23" s="57">
        <v>817</v>
      </c>
      <c r="D23" s="46"/>
      <c r="E23" s="46"/>
    </row>
    <row r="24" spans="1:5" thickBot="1" x14ac:dyDescent="0.4">
      <c r="A24" s="47" t="s">
        <v>61</v>
      </c>
      <c r="B24" s="57">
        <v>105</v>
      </c>
      <c r="C24" s="57">
        <v>410</v>
      </c>
      <c r="D24" s="46"/>
      <c r="E24" s="46"/>
    </row>
    <row r="25" spans="1:5" thickBot="1" x14ac:dyDescent="0.4">
      <c r="A25" s="47" t="s">
        <v>65</v>
      </c>
      <c r="B25" s="57">
        <v>125</v>
      </c>
      <c r="C25" s="57">
        <v>298</v>
      </c>
    </row>
    <row r="26" spans="1:5" thickBot="1" x14ac:dyDescent="0.4">
      <c r="A26" s="47" t="s">
        <v>79</v>
      </c>
      <c r="B26" s="57">
        <v>553</v>
      </c>
      <c r="C26" s="57">
        <v>1487</v>
      </c>
      <c r="D26" s="46"/>
      <c r="E26" s="46"/>
    </row>
    <row r="27" spans="1:5" thickBot="1" x14ac:dyDescent="0.4">
      <c r="A27" s="47" t="s">
        <v>63</v>
      </c>
      <c r="B27" s="57">
        <v>95</v>
      </c>
      <c r="C27" s="57">
        <v>251</v>
      </c>
      <c r="D27" s="46"/>
      <c r="E27" s="46"/>
    </row>
    <row r="28" spans="1:5" thickBot="1" x14ac:dyDescent="0.4">
      <c r="A28" s="47" t="s">
        <v>59</v>
      </c>
      <c r="B28" s="57">
        <v>124</v>
      </c>
      <c r="C28" s="57">
        <v>319</v>
      </c>
      <c r="D28" s="46"/>
      <c r="E28" s="46"/>
    </row>
    <row r="29" spans="1:5" thickBot="1" x14ac:dyDescent="0.4">
      <c r="A29" s="51" t="s">
        <v>80</v>
      </c>
      <c r="B29" s="58">
        <v>5999</v>
      </c>
      <c r="C29" s="58">
        <v>14176</v>
      </c>
      <c r="D29" s="46"/>
      <c r="E29" s="46"/>
    </row>
    <row r="31" spans="1:5" ht="14.45" x14ac:dyDescent="0.35">
      <c r="A31" s="27" t="s">
        <v>84</v>
      </c>
    </row>
  </sheetData>
  <mergeCells count="2">
    <mergeCell ref="A3:A6"/>
    <mergeCell ref="B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7.5703125" style="45" customWidth="1"/>
    <col min="2" max="3" width="10.42578125" style="27" bestFit="1" customWidth="1"/>
    <col min="4" max="4" width="8.7109375" style="27"/>
    <col min="5" max="5" width="33.42578125" style="27" customWidth="1"/>
    <col min="6" max="16384" width="8.7109375" style="27"/>
  </cols>
  <sheetData>
    <row r="1" spans="1:5" ht="14.45" x14ac:dyDescent="0.35">
      <c r="A1" s="44" t="s">
        <v>95</v>
      </c>
    </row>
    <row r="2" spans="1:5" thickBot="1" x14ac:dyDescent="0.4"/>
    <row r="3" spans="1:5" ht="114.6" customHeight="1" x14ac:dyDescent="0.25">
      <c r="A3" s="111" t="s">
        <v>46</v>
      </c>
      <c r="B3" s="107" t="s">
        <v>96</v>
      </c>
      <c r="C3" s="108"/>
      <c r="D3" s="46"/>
      <c r="E3" s="46"/>
    </row>
    <row r="4" spans="1:5" ht="15.75" thickBot="1" x14ac:dyDescent="0.3">
      <c r="A4" s="112"/>
      <c r="B4" s="109"/>
      <c r="C4" s="110"/>
      <c r="E4" s="46"/>
    </row>
    <row r="5" spans="1:5" x14ac:dyDescent="0.25">
      <c r="A5" s="112"/>
      <c r="B5" s="104" t="s">
        <v>88</v>
      </c>
      <c r="C5" s="104" t="s">
        <v>89</v>
      </c>
      <c r="D5" s="46"/>
      <c r="E5" s="46"/>
    </row>
    <row r="6" spans="1:5" ht="15.75" thickBot="1" x14ac:dyDescent="0.3">
      <c r="A6" s="113"/>
      <c r="B6" s="106"/>
      <c r="C6" s="106"/>
      <c r="E6" s="46"/>
    </row>
    <row r="7" spans="1:5" thickBot="1" x14ac:dyDescent="0.4">
      <c r="A7" s="47"/>
      <c r="B7" s="48"/>
      <c r="C7" s="48"/>
      <c r="E7" s="46"/>
    </row>
    <row r="8" spans="1:5" thickBot="1" x14ac:dyDescent="0.4">
      <c r="A8" s="47" t="s">
        <v>97</v>
      </c>
      <c r="B8" s="49">
        <v>1746</v>
      </c>
      <c r="C8" s="49">
        <v>7017</v>
      </c>
      <c r="D8" s="46"/>
      <c r="E8" s="46"/>
    </row>
    <row r="9" spans="1:5" thickBot="1" x14ac:dyDescent="0.4">
      <c r="A9" s="47" t="s">
        <v>98</v>
      </c>
      <c r="B9" s="49">
        <v>151</v>
      </c>
      <c r="C9" s="49">
        <v>384</v>
      </c>
      <c r="D9" s="46"/>
      <c r="E9" s="46"/>
    </row>
    <row r="10" spans="1:5" thickBot="1" x14ac:dyDescent="0.4">
      <c r="A10" s="47" t="s">
        <v>99</v>
      </c>
      <c r="B10" s="49">
        <v>3180</v>
      </c>
      <c r="C10" s="49">
        <v>17785</v>
      </c>
      <c r="D10" s="46"/>
      <c r="E10" s="46"/>
    </row>
    <row r="11" spans="1:5" thickBot="1" x14ac:dyDescent="0.4">
      <c r="A11" s="47" t="s">
        <v>100</v>
      </c>
      <c r="B11" s="49">
        <v>387</v>
      </c>
      <c r="C11" s="49">
        <v>874</v>
      </c>
      <c r="D11" s="46"/>
      <c r="E11" s="46"/>
    </row>
    <row r="12" spans="1:5" thickBot="1" x14ac:dyDescent="0.4">
      <c r="A12" s="47" t="s">
        <v>101</v>
      </c>
      <c r="B12" s="49">
        <v>635</v>
      </c>
      <c r="C12" s="49">
        <v>4243</v>
      </c>
      <c r="D12" s="46"/>
      <c r="E12" s="46"/>
    </row>
    <row r="13" spans="1:5" thickBot="1" x14ac:dyDescent="0.4">
      <c r="A13" s="47" t="s">
        <v>102</v>
      </c>
      <c r="B13" s="49">
        <v>519</v>
      </c>
      <c r="C13" s="49">
        <v>2804</v>
      </c>
      <c r="D13" s="46"/>
      <c r="E13" s="46"/>
    </row>
    <row r="14" spans="1:5" thickBot="1" x14ac:dyDescent="0.4">
      <c r="A14" s="47" t="s">
        <v>103</v>
      </c>
      <c r="B14" s="49">
        <v>2552</v>
      </c>
      <c r="C14" s="49">
        <v>12306</v>
      </c>
      <c r="D14" s="46"/>
      <c r="E14" s="46"/>
    </row>
    <row r="15" spans="1:5" ht="19.899999999999999" customHeight="1" thickBot="1" x14ac:dyDescent="0.4">
      <c r="A15" s="47" t="s">
        <v>104</v>
      </c>
      <c r="B15" s="49">
        <v>614</v>
      </c>
      <c r="C15" s="49">
        <v>4419</v>
      </c>
      <c r="D15" s="46"/>
      <c r="E15" s="46"/>
    </row>
    <row r="16" spans="1:5" thickBot="1" x14ac:dyDescent="0.4">
      <c r="A16" s="47" t="s">
        <v>105</v>
      </c>
      <c r="B16" s="49">
        <v>1360</v>
      </c>
      <c r="C16" s="49">
        <v>7716</v>
      </c>
      <c r="D16" s="46"/>
      <c r="E16" s="46"/>
    </row>
    <row r="17" spans="1:5" thickBot="1" x14ac:dyDescent="0.4">
      <c r="A17" s="47" t="s">
        <v>106</v>
      </c>
      <c r="B17" s="49">
        <v>1709</v>
      </c>
      <c r="C17" s="49">
        <v>5788</v>
      </c>
      <c r="D17" s="46"/>
      <c r="E17" s="46"/>
    </row>
    <row r="18" spans="1:5" thickBot="1" x14ac:dyDescent="0.4">
      <c r="A18" s="47" t="s">
        <v>107</v>
      </c>
      <c r="B18" s="49">
        <v>409</v>
      </c>
      <c r="C18" s="49">
        <v>1820</v>
      </c>
      <c r="D18" s="46"/>
      <c r="E18" s="46"/>
    </row>
    <row r="19" spans="1:5" thickBot="1" x14ac:dyDescent="0.4">
      <c r="A19" s="47" t="s">
        <v>108</v>
      </c>
      <c r="B19" s="49">
        <v>728</v>
      </c>
      <c r="C19" s="49">
        <v>4055</v>
      </c>
      <c r="D19" s="46"/>
      <c r="E19" s="46"/>
    </row>
    <row r="20" spans="1:5" thickBot="1" x14ac:dyDescent="0.4">
      <c r="A20" s="47" t="s">
        <v>109</v>
      </c>
      <c r="B20" s="49">
        <v>1207</v>
      </c>
      <c r="C20" s="49">
        <v>3398</v>
      </c>
      <c r="D20" s="46"/>
      <c r="E20" s="46"/>
    </row>
    <row r="21" spans="1:5" thickBot="1" x14ac:dyDescent="0.4">
      <c r="A21" s="47" t="s">
        <v>110</v>
      </c>
      <c r="B21" s="49">
        <v>493</v>
      </c>
      <c r="C21" s="49">
        <v>1707</v>
      </c>
      <c r="D21" s="46"/>
      <c r="E21" s="46"/>
    </row>
    <row r="22" spans="1:5" thickBot="1" x14ac:dyDescent="0.4">
      <c r="A22" s="47" t="s">
        <v>111</v>
      </c>
      <c r="B22" s="49">
        <v>124</v>
      </c>
      <c r="C22" s="49">
        <v>299</v>
      </c>
      <c r="D22" s="46"/>
      <c r="E22" s="46"/>
    </row>
    <row r="23" spans="1:5" thickBot="1" x14ac:dyDescent="0.4">
      <c r="A23" s="47" t="s">
        <v>112</v>
      </c>
      <c r="B23" s="49">
        <v>1402</v>
      </c>
      <c r="C23" s="49">
        <v>4345</v>
      </c>
      <c r="D23" s="46"/>
      <c r="E23" s="46"/>
    </row>
    <row r="24" spans="1:5" thickBot="1" x14ac:dyDescent="0.4">
      <c r="A24" s="47" t="s">
        <v>113</v>
      </c>
      <c r="B24" s="49">
        <v>1227</v>
      </c>
      <c r="C24" s="49">
        <v>3576</v>
      </c>
      <c r="D24" s="46"/>
      <c r="E24" s="46"/>
    </row>
    <row r="25" spans="1:5" ht="18.95" thickBot="1" x14ac:dyDescent="0.4">
      <c r="A25" s="47" t="s">
        <v>114</v>
      </c>
      <c r="B25" s="49">
        <v>228</v>
      </c>
      <c r="C25" s="49">
        <v>717</v>
      </c>
      <c r="D25" s="46"/>
      <c r="E25" s="50"/>
    </row>
    <row r="26" spans="1:5" thickBot="1" x14ac:dyDescent="0.4">
      <c r="A26" s="47" t="s">
        <v>115</v>
      </c>
      <c r="B26" s="49">
        <v>609</v>
      </c>
      <c r="C26" s="49">
        <v>1649</v>
      </c>
      <c r="D26" s="46"/>
      <c r="E26" s="46"/>
    </row>
    <row r="27" spans="1:5" thickBot="1" x14ac:dyDescent="0.4">
      <c r="A27" s="47" t="s">
        <v>116</v>
      </c>
      <c r="B27" s="49">
        <v>1217</v>
      </c>
      <c r="C27" s="49">
        <v>3169</v>
      </c>
      <c r="D27" s="46"/>
      <c r="E27" s="46"/>
    </row>
    <row r="28" spans="1:5" thickBot="1" x14ac:dyDescent="0.4">
      <c r="A28" s="47" t="s">
        <v>117</v>
      </c>
      <c r="B28" s="49">
        <v>759</v>
      </c>
      <c r="C28" s="49">
        <v>2381</v>
      </c>
      <c r="D28" s="46"/>
      <c r="E28" s="46"/>
    </row>
    <row r="29" spans="1:5" thickBot="1" x14ac:dyDescent="0.4">
      <c r="A29" s="51" t="s">
        <v>118</v>
      </c>
      <c r="B29" s="52">
        <v>21256</v>
      </c>
      <c r="C29" s="52">
        <v>90452</v>
      </c>
      <c r="D29" s="46"/>
      <c r="E29" s="46"/>
    </row>
    <row r="30" spans="1:5" ht="14.45" x14ac:dyDescent="0.35">
      <c r="B30" s="53"/>
      <c r="C30" s="53"/>
    </row>
    <row r="31" spans="1:5" ht="14.45" x14ac:dyDescent="0.35">
      <c r="A31" s="45" t="s">
        <v>84</v>
      </c>
      <c r="B31" s="53"/>
      <c r="C31" s="53"/>
    </row>
  </sheetData>
  <mergeCells count="4">
    <mergeCell ref="A3:A6"/>
    <mergeCell ref="B3:C4"/>
    <mergeCell ref="B5:B6"/>
    <mergeCell ref="C5:C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80" zoomScaleNormal="80" workbookViewId="0">
      <selection activeCell="A2" sqref="A2"/>
    </sheetView>
  </sheetViews>
  <sheetFormatPr defaultColWidth="12.28515625" defaultRowHeight="15.75" x14ac:dyDescent="0.25"/>
  <cols>
    <col min="1" max="1" width="28.85546875" style="43" customWidth="1"/>
    <col min="2" max="16384" width="12.28515625" style="43"/>
  </cols>
  <sheetData>
    <row r="1" spans="1:10" ht="15.6" x14ac:dyDescent="0.35">
      <c r="A1" s="2" t="s">
        <v>139</v>
      </c>
      <c r="B1" s="2"/>
      <c r="C1" s="3"/>
      <c r="D1" s="3"/>
      <c r="E1" s="3"/>
      <c r="F1" s="3"/>
      <c r="G1" s="3"/>
      <c r="H1" s="3"/>
      <c r="I1" s="3"/>
      <c r="J1" s="3"/>
    </row>
    <row r="2" spans="1:10" ht="15.6" x14ac:dyDescent="0.35">
      <c r="A2" s="3"/>
      <c r="B2" s="3"/>
      <c r="C2" s="4"/>
      <c r="D2" s="4"/>
      <c r="E2" s="4"/>
      <c r="F2" s="4"/>
      <c r="G2" s="4"/>
      <c r="H2" s="3"/>
      <c r="I2" s="3"/>
      <c r="J2" s="4" t="s">
        <v>119</v>
      </c>
    </row>
    <row r="3" spans="1:10" x14ac:dyDescent="0.25">
      <c r="A3" s="5"/>
      <c r="B3" s="115" t="s">
        <v>120</v>
      </c>
      <c r="C3" s="115" t="s">
        <v>121</v>
      </c>
      <c r="D3" s="115" t="s">
        <v>122</v>
      </c>
      <c r="E3" s="115" t="s">
        <v>123</v>
      </c>
      <c r="F3" s="115" t="s">
        <v>124</v>
      </c>
      <c r="G3" s="114" t="s">
        <v>125</v>
      </c>
      <c r="H3" s="114"/>
      <c r="I3" s="114"/>
      <c r="J3" s="114"/>
    </row>
    <row r="4" spans="1:10" ht="25.5" x14ac:dyDescent="0.25">
      <c r="A4" s="6"/>
      <c r="B4" s="116"/>
      <c r="C4" s="116"/>
      <c r="D4" s="116"/>
      <c r="E4" s="116"/>
      <c r="F4" s="116"/>
      <c r="G4" s="7" t="s">
        <v>126</v>
      </c>
      <c r="H4" s="7" t="s">
        <v>127</v>
      </c>
      <c r="I4" s="7" t="s">
        <v>128</v>
      </c>
      <c r="J4" s="7" t="s">
        <v>129</v>
      </c>
    </row>
    <row r="5" spans="1:10" ht="15.6" x14ac:dyDescent="0.35">
      <c r="A5" s="8"/>
      <c r="B5" s="9"/>
      <c r="C5" s="10"/>
      <c r="D5" s="11"/>
      <c r="E5" s="10"/>
      <c r="F5" s="10"/>
      <c r="G5" s="10"/>
      <c r="H5" s="10"/>
      <c r="I5" s="10"/>
      <c r="J5" s="10"/>
    </row>
    <row r="6" spans="1:10" ht="15.6" x14ac:dyDescent="0.35">
      <c r="A6" s="9" t="s">
        <v>130</v>
      </c>
      <c r="B6" s="12">
        <v>8696</v>
      </c>
      <c r="C6" s="13">
        <v>5659</v>
      </c>
      <c r="D6" s="13">
        <v>3684</v>
      </c>
      <c r="E6" s="13">
        <v>-1975</v>
      </c>
      <c r="F6" s="14">
        <v>10671</v>
      </c>
      <c r="G6" s="15">
        <v>-9.5946521951574457</v>
      </c>
      <c r="H6" s="15">
        <v>13.053380214160132</v>
      </c>
      <c r="I6" s="15">
        <v>-10.807669959325965</v>
      </c>
      <c r="J6" s="16">
        <v>1.6857091127395358</v>
      </c>
    </row>
    <row r="7" spans="1:10" ht="15.6" x14ac:dyDescent="0.35">
      <c r="A7" s="9" t="s">
        <v>131</v>
      </c>
      <c r="B7" s="12"/>
      <c r="C7" s="13"/>
      <c r="D7" s="13"/>
      <c r="E7" s="13"/>
      <c r="F7" s="14"/>
      <c r="G7" s="15"/>
      <c r="H7" s="16"/>
      <c r="I7" s="16"/>
      <c r="J7" s="16"/>
    </row>
    <row r="8" spans="1:10" ht="15.6" x14ac:dyDescent="0.35">
      <c r="A8" s="17" t="s">
        <v>132</v>
      </c>
      <c r="B8" s="12">
        <v>1785.5627999999999</v>
      </c>
      <c r="C8" s="12">
        <v>1681.2909999999999</v>
      </c>
      <c r="D8" s="12">
        <v>1194.624</v>
      </c>
      <c r="E8" s="13">
        <v>-486.66699999999992</v>
      </c>
      <c r="F8" s="14">
        <v>2280.9895999999999</v>
      </c>
      <c r="G8" s="16">
        <v>-13.2</v>
      </c>
      <c r="H8" s="16">
        <v>7</v>
      </c>
      <c r="I8" s="16">
        <v>-8.5</v>
      </c>
      <c r="J8" s="16">
        <v>-1.8</v>
      </c>
    </row>
    <row r="9" spans="1:10" ht="15.6" x14ac:dyDescent="0.35">
      <c r="A9" s="17" t="s">
        <v>133</v>
      </c>
      <c r="B9" s="12">
        <v>1568.5917000000002</v>
      </c>
      <c r="C9" s="13">
        <v>57.678599999999996</v>
      </c>
      <c r="D9" s="13">
        <v>853.0634</v>
      </c>
      <c r="E9" s="13">
        <v>795.38480000000004</v>
      </c>
      <c r="F9" s="14">
        <v>773.20690000000013</v>
      </c>
      <c r="G9" s="16">
        <v>0.3</v>
      </c>
      <c r="H9" s="16">
        <v>30.2</v>
      </c>
      <c r="I9" s="16">
        <v>2.2000000000000002</v>
      </c>
      <c r="J9" s="16">
        <v>-3.7892695539737245E-2</v>
      </c>
    </row>
    <row r="10" spans="1:10" ht="15.6" x14ac:dyDescent="0.35">
      <c r="A10" s="17" t="s">
        <v>134</v>
      </c>
      <c r="B10" s="12">
        <v>4918.7896999999994</v>
      </c>
      <c r="C10" s="12">
        <v>3957.7518</v>
      </c>
      <c r="D10" s="12">
        <v>1553.0373</v>
      </c>
      <c r="E10" s="13">
        <v>-2404.7145</v>
      </c>
      <c r="F10" s="14">
        <v>7357.445999999999</v>
      </c>
      <c r="G10" s="16">
        <v>-10.784820618855884</v>
      </c>
      <c r="H10" s="16">
        <v>19.399999999999999</v>
      </c>
      <c r="I10" s="16">
        <v>-19.100000000000001</v>
      </c>
      <c r="J10" s="16">
        <v>6.5</v>
      </c>
    </row>
    <row r="11" spans="1:10" ht="15.6" x14ac:dyDescent="0.35">
      <c r="A11" s="17" t="s">
        <v>135</v>
      </c>
      <c r="B11" s="12">
        <v>423.05580000000003</v>
      </c>
      <c r="C11" s="13">
        <v>88.993499999999997</v>
      </c>
      <c r="D11" s="13">
        <v>70.118400000000008</v>
      </c>
      <c r="E11" s="13">
        <v>-18.875099999999989</v>
      </c>
      <c r="F11" s="14">
        <v>440.37000000000006</v>
      </c>
      <c r="G11" s="16">
        <v>-12.7</v>
      </c>
      <c r="H11" s="16">
        <v>18.5</v>
      </c>
      <c r="I11" s="16">
        <v>-0.4</v>
      </c>
      <c r="J11" s="16">
        <v>-10</v>
      </c>
    </row>
    <row r="12" spans="1:10" ht="15.6" x14ac:dyDescent="0.35">
      <c r="A12" s="18"/>
      <c r="B12" s="12"/>
      <c r="C12" s="13"/>
      <c r="D12" s="13"/>
      <c r="E12" s="13"/>
      <c r="F12" s="14"/>
      <c r="G12" s="16"/>
      <c r="H12" s="16"/>
      <c r="I12" s="16"/>
      <c r="J12" s="16"/>
    </row>
    <row r="13" spans="1:10" ht="15.6" x14ac:dyDescent="0.35">
      <c r="A13" s="9"/>
      <c r="B13" s="12"/>
      <c r="C13" s="13"/>
      <c r="D13" s="13"/>
      <c r="E13" s="13"/>
      <c r="F13" s="14"/>
      <c r="G13" s="16"/>
      <c r="H13" s="16"/>
      <c r="I13" s="16"/>
      <c r="J13" s="16"/>
    </row>
    <row r="14" spans="1:10" ht="27.6" x14ac:dyDescent="0.35">
      <c r="A14" s="19"/>
      <c r="B14" s="20" t="s">
        <v>136</v>
      </c>
      <c r="C14" s="20"/>
      <c r="D14" s="20"/>
      <c r="E14" s="20"/>
      <c r="F14" s="21" t="s">
        <v>140</v>
      </c>
      <c r="G14" s="20" t="s">
        <v>136</v>
      </c>
      <c r="H14" s="22"/>
      <c r="I14" s="22"/>
      <c r="J14" s="21" t="s">
        <v>140</v>
      </c>
    </row>
    <row r="15" spans="1:10" ht="15.6" x14ac:dyDescent="0.35">
      <c r="A15" s="9"/>
      <c r="B15" s="12"/>
      <c r="C15" s="13"/>
      <c r="D15" s="13"/>
      <c r="E15" s="13"/>
      <c r="F15" s="14"/>
      <c r="G15" s="16"/>
      <c r="H15" s="16"/>
      <c r="I15" s="16"/>
      <c r="J15" s="16"/>
    </row>
    <row r="16" spans="1:10" ht="15.6" x14ac:dyDescent="0.35">
      <c r="A16" s="9" t="s">
        <v>137</v>
      </c>
      <c r="B16" s="12">
        <v>6579</v>
      </c>
      <c r="C16" s="13">
        <v>296</v>
      </c>
      <c r="D16" s="13">
        <v>1402.5145</v>
      </c>
      <c r="E16" s="13">
        <v>1106.5145</v>
      </c>
      <c r="F16" s="14">
        <v>5384.4110000000001</v>
      </c>
      <c r="G16" s="16">
        <v>-5.9927983539094596</v>
      </c>
      <c r="H16" s="16">
        <v>-19.399999999999999</v>
      </c>
      <c r="I16" s="16">
        <v>9.6999999999999993</v>
      </c>
      <c r="J16" s="16">
        <v>-11</v>
      </c>
    </row>
    <row r="17" spans="1:10" ht="15.6" x14ac:dyDescent="0.35">
      <c r="A17" s="23"/>
      <c r="B17" s="24"/>
      <c r="C17" s="25"/>
      <c r="D17" s="25"/>
      <c r="E17" s="25"/>
      <c r="F17" s="25"/>
      <c r="G17" s="25"/>
      <c r="H17" s="25"/>
      <c r="I17" s="25"/>
      <c r="J17" s="25"/>
    </row>
    <row r="18" spans="1:10" ht="15.6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ht="15.6" x14ac:dyDescent="0.35">
      <c r="A19" s="3" t="s">
        <v>138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 ht="15.6" x14ac:dyDescent="0.35">
      <c r="A20" s="26" t="s">
        <v>141</v>
      </c>
      <c r="B20" s="3"/>
      <c r="C20" s="3"/>
      <c r="D20" s="3"/>
      <c r="E20" s="3"/>
      <c r="F20" s="3"/>
      <c r="G20" s="3"/>
      <c r="H20" s="3"/>
      <c r="I20" s="3"/>
      <c r="J20" s="3"/>
    </row>
  </sheetData>
  <mergeCells count="6">
    <mergeCell ref="G3:J3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f1</vt:lpstr>
      <vt:lpstr>f2</vt:lpstr>
      <vt:lpstr>f3</vt:lpstr>
      <vt:lpstr>Incendi_dati_2022</vt:lpstr>
      <vt:lpstr>t1</vt:lpstr>
      <vt:lpstr>t2</vt:lpstr>
      <vt:lpstr>t3</vt:lpstr>
      <vt:lpstr>t4</vt:lpstr>
      <vt:lpstr>t5</vt:lpstr>
      <vt:lpstr>'t3'!_Hlk151377311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Rivieccio</dc:creator>
  <cp:lastModifiedBy>iacobini</cp:lastModifiedBy>
  <cp:revision/>
  <dcterms:created xsi:type="dcterms:W3CDTF">2023-11-07T12:59:38Z</dcterms:created>
  <dcterms:modified xsi:type="dcterms:W3CDTF">2023-12-21T10:23:33Z</dcterms:modified>
</cp:coreProperties>
</file>